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hidePivotFieldList="1" defaultThemeVersion="166925"/>
  <mc:AlternateContent xmlns:mc="http://schemas.openxmlformats.org/markup-compatibility/2006">
    <mc:Choice Requires="x15">
      <x15ac:absPath xmlns:x15ac="http://schemas.microsoft.com/office/spreadsheetml/2010/11/ac" url="https://offrailroad.sharepoint.com/sites/IGP-Highways/Shared Documents/Performance monitoring/2024-25 Annual Assessment/Draft data tables/"/>
    </mc:Choice>
  </mc:AlternateContent>
  <xr:revisionPtr revIDLastSave="1138" documentId="13_ncr:1_{8015629A-CE9F-4FA9-BF85-90E2A4BDA17A}" xr6:coauthVersionLast="47" xr6:coauthVersionMax="47" xr10:uidLastSave="{5B76EC2A-12C5-4D75-A248-E780F22D00DE}"/>
  <bookViews>
    <workbookView xWindow="-110" yWindow="-110" windowWidth="19420" windowHeight="11500" tabRatio="789" xr2:uid="{CF5218F3-2F7C-4623-952B-2258EEFB895F}"/>
  </bookViews>
  <sheets>
    <sheet name="Cover_sheet" sheetId="40" r:id="rId1"/>
    <sheet name="Notes " sheetId="41" r:id="rId2"/>
    <sheet name="Table_of_contents" sheetId="42" r:id="rId3"/>
    <sheet name="Table_2a" sheetId="43" r:id="rId4"/>
    <sheet name="Table_ 2b" sheetId="44" r:id="rId5"/>
    <sheet name="Table_2c" sheetId="45" r:id="rId6"/>
    <sheet name="Table_2d" sheetId="46" r:id="rId7"/>
    <sheet name="Table_2e" sheetId="47" r:id="rId8"/>
    <sheet name="Table_2f" sheetId="48" r:id="rId9"/>
    <sheet name="Table_2g" sheetId="49" r:id="rId10"/>
    <sheet name="Table_2h" sheetId="50" r:id="rId11"/>
    <sheet name="data" sheetId="17" state="veryHidden" r:id="rId12"/>
    <sheet name="workings" sheetId="19" state="veryHidden" r:id="rId13"/>
  </sheets>
  <definedNames>
    <definedName name="Slicer_KPI">#N/A</definedName>
    <definedName name="Slicer_Year">#N/A</definedName>
  </definedNames>
  <calcPr calcId="191028"/>
  <pivotCaches>
    <pivotCache cacheId="23" r:id="rId14"/>
  </pivotCaches>
  <extLst>
    <ext xmlns:x14="http://schemas.microsoft.com/office/spreadsheetml/2009/9/main" uri="{BBE1A952-AA13-448e-AADC-164F8A28A991}">
      <x14:slicerCaches>
        <x14:slicerCache r:id="rId15"/>
        <x14:slicerCache r:id="rId1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 i="19" l="1"/>
  <c r="D24" i="19"/>
  <c r="D23" i="19"/>
  <c r="D21" i="19"/>
  <c r="A59" i="19"/>
  <c r="G59" i="19" s="1"/>
  <c r="B59" i="19" l="1"/>
  <c r="C59" i="19"/>
  <c r="H59" i="19"/>
  <c r="D59" i="19"/>
  <c r="E59" i="19"/>
  <c r="F59" i="19"/>
  <c r="B62" i="19" l="1"/>
  <c r="E62" i="19" s="1"/>
  <c r="I62" i="19" s="1"/>
  <c r="B63" i="19" l="1"/>
  <c r="E63" i="19" s="1"/>
  <c r="K62" i="19"/>
  <c r="C3" i="19"/>
  <c r="B65" i="19" l="1" a="1"/>
  <c r="B65" i="19" s="1"/>
  <c r="B66" i="19" a="1"/>
  <c r="B66" i="19" s="1"/>
  <c r="I63" i="19" l="1"/>
  <c r="K63" i="19" s="1"/>
  <c r="F63" i="19" l="1"/>
  <c r="B68" i="19"/>
  <c r="F62" i="19"/>
  <c r="B69" i="19"/>
  <c r="A71" i="19"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<sst xmlns="http://schemas.openxmlformats.org/spreadsheetml/2006/main" count="560" uniqueCount="189">
  <si>
    <t>Table 2: Providing fast and reliable journeys, England's strategic road network, April 2015 to March 2025</t>
  </si>
  <si>
    <t>The Performance Specification (PS) sets out what the government expects National Highways to achieve in that road period. The first road period (road period 1) covered April 2015 to March 2020. The second road period (road period 2) covered April 2020 to March 2025. The PS includes a range of quantitative performance measures that ORR uses to hold National Highways to account for its performance in managing, upgrading and maintaining the strategic road network (SRN). 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PS1: Improving safety for all
PS2: Providing fast and reliable journeys
PS3: A well maintained and resilient network
PS4: Being environmentally responsible
PS5: Meeting the needs of all road users
PS6: Achieving efficient delivery</t>
  </si>
  <si>
    <r>
      <t xml:space="preserve">This spreadsheet contains data for the KPIs and PIs under PS2: Providing fast and reliable journeys. The KPIs under this theme are:
</t>
    </r>
    <r>
      <rPr>
        <b/>
        <sz val="12"/>
        <color rgb="FF000000"/>
        <rFont val="Calibri"/>
        <family val="2"/>
      </rPr>
      <t xml:space="preserve">KPI: Average delay (National-level ambition: to be no worse at the end of road period 2 than at the end of road period 1)
KPI: Roadworks network impact (National-level target: to not exceed a yearly average of: 43 million April 2021 and March 2022; 47 million between April 2022 and March 2023; 48 million between April 2023 and March 2024; and 51 million between April 2024 and March 2025)
KPI: Incident clearance rate (National-level target: 86% of motorway incidents cleared within one hour)
</t>
    </r>
    <r>
      <rPr>
        <sz val="12"/>
        <color rgb="FF000000"/>
        <rFont val="Calibri"/>
        <family val="2"/>
      </rPr>
      <t xml:space="preserve">
The PIs under this theme are:
</t>
    </r>
    <r>
      <rPr>
        <b/>
        <sz val="12"/>
        <color rgb="FF000000"/>
        <rFont val="Calibri"/>
        <family val="2"/>
      </rPr>
      <t>PI: Delay on smart motorways
PI: Delay from roadworks 
PI: Journey time reliability
PI: Delay on gateway routes
PI: Average speed</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</si>
  <si>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</si>
  <si>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National Highways' roads</t>
  </si>
  <si>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</si>
  <si>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</si>
  <si>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</si>
  <si>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Source Data</t>
  </si>
  <si>
    <t xml:space="preserve">National-level data is taken from the performance monitoring statements published by National Highways: </t>
  </si>
  <si>
    <t>Performance Monitoring Statement (April 2024 to March 2025)</t>
  </si>
  <si>
    <t>Performance Monitoring Statement (April 2023 to March 2024)</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</si>
  <si>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</si>
  <si>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</si>
  <si>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</si>
  <si>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</si>
  <si>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</si>
  <si>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Annual Benchmarking Report (April 2023 to March 2024)</t>
  </si>
  <si>
    <t>Annual Benchmarking Report (Annex A April 2022 to March 2023)</t>
  </si>
  <si>
    <t>Regional Performance Disaggregation (April 2021 to March 2022)</t>
  </si>
  <si>
    <t>Regional Performance Disaggregation (April 2020 to March 2021)</t>
  </si>
  <si>
    <t xml:space="preserve">Regional data for the period before 2020-21 was provided directly to ORR by National Highways. </t>
  </si>
  <si>
    <t>Data not available</t>
  </si>
  <si>
    <t xml:space="preserve">Some cells are denoted as not available and are marked on the table with [x]. </t>
  </si>
  <si>
    <t>Break in time series</t>
  </si>
  <si>
    <t>Some cells are denoted as a break in time series and are marked on the table with [b].</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</si>
  <si>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</si>
  <si>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</si>
  <si>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</si>
  <si>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</si>
  <si>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</si>
  <si>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r>
      <t xml:space="preserve">This data table was initially published </t>
    </r>
    <r>
      <rPr>
        <b/>
        <sz val="12"/>
        <color rgb="FF000000"/>
        <rFont val="Calibri"/>
        <family val="2"/>
      </rPr>
      <t>July 2025</t>
    </r>
  </si>
  <si>
    <t>Contact details</t>
  </si>
  <si>
    <t xml:space="preserve">highways.monitor@orr.gov.uk </t>
  </si>
  <si>
    <t>Media enquiries: 020 7282 3737</t>
  </si>
  <si>
    <t xml:space="preserve">Notes </t>
  </si>
  <si>
    <t xml:space="preserve">This worksheet contain one table. </t>
  </si>
  <si>
    <t xml:space="preserve">Note number </t>
  </si>
  <si>
    <t xml:space="preserve">Note text </t>
  </si>
  <si>
    <t>Note 1</t>
  </si>
  <si>
    <t>Data between April 2020 and March 2022 are affected by reduced travel demand due to the impact of the pandemic.</t>
  </si>
  <si>
    <t>Note 2</t>
  </si>
  <si>
    <t xml:space="preserve">The average delay metric was amended for road period 2. In road period 2, it measures the delay experienced by individual vehicles based on the difference between observed average travel time, and the speed limit travel time. As a result, figures in road period 1 and road period 2 are not directly comparable. </t>
  </si>
  <si>
    <t>Note 3</t>
  </si>
  <si>
    <t>Roadworks network impact is a new metric for road period 2 which replaced Network availability.</t>
  </si>
  <si>
    <t>Note 4</t>
  </si>
  <si>
    <t xml:space="preserve">The break in the time series is due to a change in the methodology in the Incident clearance metric for road period 2.  In road period 2 the KPI covers incidents across 24 hours rather than only those between 06:00 and 22:00hrs. As a result, figures for road period 1 and road period 2 are not directly comparable. </t>
  </si>
  <si>
    <t>Note 5</t>
  </si>
  <si>
    <t xml:space="preserve">The Delay on gateway routes metric was amended for road period 2. For road period 2, it measures the delay experienced by individual vehicles based on the difference between the observed average travel time, and the speed limit travel time. As a result, figures for road period 1 and road period 2 are not directly comparable. </t>
  </si>
  <si>
    <t>Note 6</t>
  </si>
  <si>
    <t xml:space="preserve">The Average speed metric was amended for road period 2. In road period 2 it measures the average speed of vehicles travelling on the Strategic Road Network (SRN) which is the total miles travelled divided by the total hours spent travelling. As a result, figures for road period 1 and road period 2 are not directly comparable. </t>
  </si>
  <si>
    <t>Table of contents</t>
  </si>
  <si>
    <t>This worksheet contains one table.</t>
  </si>
  <si>
    <t>Worksheet name</t>
  </si>
  <si>
    <t>Worksheet description</t>
  </si>
  <si>
    <t>Table_2a</t>
  </si>
  <si>
    <r>
      <rPr>
        <b/>
        <sz val="12"/>
        <color rgb="FF000000"/>
        <rFont val="Calibri"/>
        <family val="2"/>
      </rPr>
      <t>Average delay (KPI):</t>
    </r>
    <r>
      <rPr>
        <sz val="12"/>
        <color rgb="FF000000"/>
        <rFont val="Calibri"/>
        <family val="2"/>
      </rPr>
      <t xml:space="preserve">  Average delay to road users is calculated as the difference between the observed travel time and the speed limit travel time. This metric is amended for road period 2. </t>
    </r>
  </si>
  <si>
    <t>Table_2b</t>
  </si>
  <si>
    <r>
      <t>Roadworks network impact (KPI):</t>
    </r>
    <r>
      <rPr>
        <sz val="12"/>
        <color rgb="FF000000"/>
        <rFont val="Calibri"/>
        <family val="2"/>
      </rPr>
      <t xml:space="preserve"> Measures the lane-meter-delays multiplied by a weighting factor to give an impact figure on the SRN. It captures the records of the Traffic Management (TM) restrictions by length and duration on the SRN and applies a weighting for each TM category. </t>
    </r>
  </si>
  <si>
    <t>Table_2c</t>
  </si>
  <si>
    <r>
      <rPr>
        <b/>
        <sz val="12"/>
        <color rgb="FF000000"/>
        <rFont val="Calibri"/>
        <family val="2"/>
      </rPr>
      <t>Incident clearance rate (KPI):</t>
    </r>
    <r>
      <rPr>
        <sz val="12"/>
        <color rgb="FF000000"/>
        <rFont val="Calibri"/>
        <family val="2"/>
      </rPr>
      <t xml:space="preserve"> The percentage of incidents on the motorway that impact traffic flow that are cleared in less than one hour. This measure is amended for road preriod 2. </t>
    </r>
  </si>
  <si>
    <t>Table_2d</t>
  </si>
  <si>
    <r>
      <rPr>
        <b/>
        <sz val="12"/>
        <color rgb="FF000000"/>
        <rFont val="Calibri"/>
        <family val="2"/>
      </rPr>
      <t xml:space="preserve">Delay on smart motorways (PI): </t>
    </r>
    <r>
      <rPr>
        <sz val="12"/>
        <color rgb="FF000000"/>
        <rFont val="Calibri"/>
        <family val="2"/>
      </rPr>
      <t xml:space="preserve">Average delay to road users on smart motorways calculated by comparing actual journey time with the minimum journey time (based on all vehicles travelling at upper limit for variable speed limit sections). It is a subset of the Average delay metric. This is a new metric for road period 2. </t>
    </r>
  </si>
  <si>
    <t>Table_2e</t>
  </si>
  <si>
    <r>
      <rPr>
        <b/>
        <sz val="12"/>
        <color rgb="FF000000"/>
        <rFont val="Calibri"/>
        <family val="2"/>
      </rPr>
      <t>Delay from roadworks (PI):</t>
    </r>
    <r>
      <rPr>
        <sz val="12"/>
        <color rgb="FF000000"/>
        <rFont val="Calibri"/>
        <family val="2"/>
      </rPr>
      <t xml:space="preserve"> This metric measures the additional journey time during roadworks for all vehicle types, compared to an average benchmark journey time measured before the roadworks were in place. This is a new metric for road period 2. </t>
    </r>
  </si>
  <si>
    <t>Table_2f</t>
  </si>
  <si>
    <r>
      <rPr>
        <b/>
        <sz val="12"/>
        <color rgb="FF000000"/>
        <rFont val="Calibri"/>
        <family val="2"/>
      </rPr>
      <t>Journey time reliability (PI):</t>
    </r>
    <r>
      <rPr>
        <sz val="12"/>
        <color rgb="FF000000"/>
        <rFont val="Calibri"/>
        <family val="2"/>
      </rPr>
      <t xml:space="preserve"> The average difference between the observed travel time and the profile (typical) travel time. This is a new metric for road period 2. </t>
    </r>
  </si>
  <si>
    <t>Table_2g</t>
  </si>
  <si>
    <r>
      <rPr>
        <b/>
        <sz val="12"/>
        <color rgb="FF000000"/>
        <rFont val="Calibri"/>
        <family val="2"/>
      </rPr>
      <t xml:space="preserve">Delay on gateway routes (PI): </t>
    </r>
    <r>
      <rPr>
        <sz val="12"/>
        <color rgb="FF000000"/>
        <rFont val="Calibri"/>
        <family val="2"/>
      </rPr>
      <t xml:space="preserve">This metric measures the overall delay experienced by users of roads serving the UK’s most economically important ports and airports. Delay is calculated by comparing actual journey time with the minimum journey time (based on all vehicles travelling at the speed limit). It is a subset of the average delay metric. This metric is amended for road period 2. </t>
    </r>
  </si>
  <si>
    <t>Table_2h</t>
  </si>
  <si>
    <r>
      <rPr>
        <b/>
        <sz val="12"/>
        <color rgb="FF000000"/>
        <rFont val="Calibri"/>
        <family val="2"/>
      </rPr>
      <t>Average speed (PI):</t>
    </r>
    <r>
      <rPr>
        <sz val="12"/>
        <color rgb="FF000000"/>
        <rFont val="Calibri"/>
        <family val="2"/>
      </rPr>
      <t xml:space="preserve"> The average speed of vehicles travelling on the strategic road network. This metric is amended for road period 2. </t>
    </r>
  </si>
  <si>
    <t>Table 2a: Average delay, England's strategic road network, annual data, April 2015 to March 2025</t>
  </si>
  <si>
    <t>A road period spans five years. The first road period (road period 1) commenced in April 2015 and ended in March 2020. The second road period (road period 2) commenced in April 2020 and ended in March 2025. A black dividing line is used to separate the two road periods.</t>
  </si>
  <si>
    <t xml:space="preserve">Some shorthand is used in this table, [b] = break in time series. </t>
  </si>
  <si>
    <r>
      <rPr>
        <b/>
        <sz val="12"/>
        <color rgb="FFEA0000"/>
        <rFont val="Calibri"/>
        <family val="2"/>
      </rPr>
      <t>National-level ambition for road period 2</t>
    </r>
    <r>
      <rPr>
        <sz val="12"/>
        <color rgb="FFEA0000"/>
        <rFont val="Calibri"/>
        <family val="2"/>
      </rPr>
      <t>: to be no worse at the end of road period 2 than at the end of road period 1.</t>
    </r>
  </si>
  <si>
    <t>Time period</t>
  </si>
  <si>
    <t>England's strategic road network (seconds per vehicle per mile)</t>
  </si>
  <si>
    <t>Yorkshire and North East
(seconds per vehicle per mile)</t>
  </si>
  <si>
    <t>North West
(seconds per vehicle per mile)</t>
  </si>
  <si>
    <t>Midlands
(seconds per vehicle per mile)</t>
  </si>
  <si>
    <t>East
(seconds per vehicle per mile)</t>
  </si>
  <si>
    <t>South East
(seconds per vehicle per mile)</t>
  </si>
  <si>
    <t>South West
(seconds per vehicle per mile)</t>
  </si>
  <si>
    <t>April 2015 to March 2016</t>
  </si>
  <si>
    <t>April 2016 to March 2017</t>
  </si>
  <si>
    <t>April 2017 to March 2018</t>
  </si>
  <si>
    <t>April 2018 to March 2019</t>
  </si>
  <si>
    <t xml:space="preserve">April 2019 to March 2020 </t>
  </si>
  <si>
    <t>April 2020 to March 2021 [Note 1][Note 2][b]</t>
  </si>
  <si>
    <t>April 2021 to March 2022 [Note 1]</t>
  </si>
  <si>
    <t>April 2022 to March 2023</t>
  </si>
  <si>
    <t>April 2023 to March 2024</t>
  </si>
  <si>
    <t>April 2024 to March 2025</t>
  </si>
  <si>
    <t>[x]</t>
  </si>
  <si>
    <t>Table 2b: Roadworks network impact, England's strategic road network, annual data, April 2020 to March 2025</t>
  </si>
  <si>
    <t>Some shorthand is used in this table, [x] = not available.</t>
  </si>
  <si>
    <r>
      <rPr>
        <b/>
        <sz val="12"/>
        <color rgb="FFEA0000"/>
        <rFont val="Calibri"/>
        <family val="2"/>
      </rPr>
      <t>National-level target for road period 2</t>
    </r>
    <r>
      <rPr>
        <sz val="12"/>
        <color rgb="FFEA0000"/>
        <rFont val="Calibri"/>
        <family val="2"/>
      </rPr>
      <t>: to not exceed a yearly average of: 43 million April 2021 and March 2022; 47 million between April 2022 and March 2023; 48 million between April 2023 and March 2024; and 51 million between April 2024 and March 2025.</t>
    </r>
  </si>
  <si>
    <t>England's strategic road network (weighted lane metre days, millions)</t>
  </si>
  <si>
    <t>Yorkshire and North East
(weighted lane metre days, millions)</t>
  </si>
  <si>
    <t>North West
(weighted lane metre days, millions)</t>
  </si>
  <si>
    <t>Midlands
(weighted lane metre days, millions)</t>
  </si>
  <si>
    <t>East
(weighted lane metre days, millions)</t>
  </si>
  <si>
    <t>South East
(weighted lane metre days, millions)</t>
  </si>
  <si>
    <t>South West
(weighted lane metre days, millions)</t>
  </si>
  <si>
    <t>April 2020 to March 2021 [Note 1][Note 3]</t>
  </si>
  <si>
    <t>Table 2c: Incident clearance rate, England's strategic road network, annual data, April 2015 to March 2025</t>
  </si>
  <si>
    <t>Some shorthand is used in this table, [b] = break in time series.</t>
  </si>
  <si>
    <r>
      <rPr>
        <b/>
        <sz val="12"/>
        <color rgb="FFEA0000"/>
        <rFont val="Calibri"/>
        <family val="2"/>
      </rPr>
      <t>National-level target for road period 2</t>
    </r>
    <r>
      <rPr>
        <sz val="12"/>
        <color rgb="FFEA0000"/>
        <rFont val="Calibri"/>
        <family val="2"/>
      </rPr>
      <t>: 86% of motorway incidents cleared within one hour.</t>
    </r>
  </si>
  <si>
    <t>England's strategic road network (percentage)</t>
  </si>
  <si>
    <t>Yorkshire and North East
(percentage)</t>
  </si>
  <si>
    <t>North West
(percentage)</t>
  </si>
  <si>
    <t>Midlands
(percentage)</t>
  </si>
  <si>
    <t>East
(percentage)</t>
  </si>
  <si>
    <t>South East
(percentage)</t>
  </si>
  <si>
    <t>South West
(percentage)</t>
  </si>
  <si>
    <t>April 2020 to March 2021 [Note 1][Note 4][b]</t>
  </si>
  <si>
    <t>Table 2d: Delay on smart motorways, England's strategic road network, annual data, April 2020 to March 2025</t>
  </si>
  <si>
    <t>England's strategic road network (seconds per vehicle mile)</t>
  </si>
  <si>
    <t>April 2020 to March 2021 [Note 1][Note 5]</t>
  </si>
  <si>
    <t xml:space="preserve">April 2021 to March 2022 </t>
  </si>
  <si>
    <t>Table 2e: Delay from roadworks, England's strategic road network, annual data, April 2020 to March 2025</t>
  </si>
  <si>
    <t>Yorkshire and
 North East
(seconds per vehicle mile)</t>
  </si>
  <si>
    <t>North West
(seconds per vehicle mile)</t>
  </si>
  <si>
    <t>Midlands
(seconds per vehicle mile)</t>
  </si>
  <si>
    <t>East
(seconds per vehicle mile)</t>
  </si>
  <si>
    <t>South East
(seconds per vehicle mile)</t>
  </si>
  <si>
    <t>South West
(seconds per vehicle mile)</t>
  </si>
  <si>
    <t>April 2020 to March 2021 [Note 1]</t>
  </si>
  <si>
    <t>Table 2f: Journey time reliability, England's strategic road network, annual data, April 2020 to March 2025</t>
  </si>
  <si>
    <t>Table 2g: Delay on gateway routes,  England's strategic road network, annual data, April 2015 to March 2025</t>
  </si>
  <si>
    <t>April 2020 to March 2021 [Note 1][Note 5][b]</t>
  </si>
  <si>
    <t>Table 2h: Average speed, England's strategic road network, annual data, April 2015 to March 2025</t>
  </si>
  <si>
    <t xml:space="preserve">Some shorthand is used in this table, [x] = not available. [b] = break in time series. </t>
  </si>
  <si>
    <t>England's strategic road network (miles per hour)</t>
  </si>
  <si>
    <t>Yorkshire and North East
(miles per hour)</t>
  </si>
  <si>
    <t>North West
(miles per hour)</t>
  </si>
  <si>
    <t>Midlands
(miles per hour)</t>
  </si>
  <si>
    <t>East
(miles per hour)</t>
  </si>
  <si>
    <t>South East
(miles per hour)</t>
  </si>
  <si>
    <t>South West
(miles per hour)</t>
  </si>
  <si>
    <t>April 2020 to March 2021 [Note 1][Note 6][b]</t>
  </si>
  <si>
    <t>Year</t>
  </si>
  <si>
    <t>KPI</t>
  </si>
  <si>
    <t>National Highways</t>
  </si>
  <si>
    <t>Yorkshire and North East</t>
  </si>
  <si>
    <t xml:space="preserve">North West
</t>
  </si>
  <si>
    <t xml:space="preserve">Midlands
</t>
  </si>
  <si>
    <t xml:space="preserve">East
</t>
  </si>
  <si>
    <t xml:space="preserve">South East
</t>
  </si>
  <si>
    <t xml:space="preserve">South West
</t>
  </si>
  <si>
    <t>2015-16</t>
  </si>
  <si>
    <t xml:space="preserve"> Delay on smart motorways</t>
  </si>
  <si>
    <t>2016-17</t>
  </si>
  <si>
    <t>2017-18</t>
  </si>
  <si>
    <t>2018-19</t>
  </si>
  <si>
    <t>2019-20</t>
  </si>
  <si>
    <t xml:space="preserve">2020-21 </t>
  </si>
  <si>
    <t>2021-22</t>
  </si>
  <si>
    <t>2022-23</t>
  </si>
  <si>
    <t>2023-24</t>
  </si>
  <si>
    <t>Average delay</t>
  </si>
  <si>
    <t>Average speed</t>
  </si>
  <si>
    <t>Delay from roadworks</t>
  </si>
  <si>
    <t>2023/24</t>
  </si>
  <si>
    <t>Delay on gateway routes</t>
  </si>
  <si>
    <t>Incident clearance rate</t>
  </si>
  <si>
    <t>Journey time reliability</t>
  </si>
  <si>
    <t>Roadworks network impact</t>
  </si>
  <si>
    <t>Sort by table of contents</t>
  </si>
  <si>
    <t xml:space="preserve"> National Highways</t>
  </si>
  <si>
    <t xml:space="preserve"> Yorkshire and North East</t>
  </si>
  <si>
    <t xml:space="preserve"> North West</t>
  </si>
  <si>
    <t xml:space="preserve"> Midlands</t>
  </si>
  <si>
    <t xml:space="preserve"> East</t>
  </si>
  <si>
    <t xml:space="preserve"> South East</t>
  </si>
  <si>
    <t xml:space="preserve"> South West</t>
  </si>
  <si>
    <t>Network availability</t>
  </si>
  <si>
    <t>Incidence clearance rate</t>
  </si>
  <si>
    <t>Delay on smart motorways</t>
  </si>
  <si>
    <t>Grand Total</t>
  </si>
  <si>
    <t>Notes</t>
  </si>
  <si>
    <t>2020-21</t>
  </si>
  <si>
    <t>Latest year</t>
  </si>
  <si>
    <t>compared to NH</t>
  </si>
  <si>
    <t>max</t>
  </si>
  <si>
    <t>Absolute value</t>
  </si>
  <si>
    <t>min</t>
  </si>
  <si>
    <t>Best performing</t>
  </si>
  <si>
    <t>Worst performing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</si>
</sst>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8">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s>
  <fonts count="179">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sz val="12"/>
      <color rgb="FF000000"/>
      <name val="Calibri"/>
      <family val="2"/>
      <scheme val="minor"/>
    </font>
    <font>
      <sz val="12"/>
      <name val="Calibri"/>
      <family val="2"/>
    </font>
    <font>
      <b/>
      <sz val="11"/>
      <color rgb="FF000000"/>
      <name val="Calibri"/>
      <family val="2"/>
    </font>
    <font>
      <sz val="8"/>
      <name val="Calibri"/>
      <family val="2"/>
    </font>
    <font>
      <sz val="10"/>
      <color rgb="FF000000"/>
      <name val="Calibri"/>
      <family val="2"/>
    </font>
    <font>
      <b/>
      <sz val="14"/>
      <name val="Calibri"/>
      <family val="2"/>
    </font>
    <font>
      <b/>
      <sz val="12"/>
      <name val="Calibri"/>
      <family val="2"/>
    </font>
    <font>
      <sz val="12"/>
      <name val="Calibri"/>
      <family val="2"/>
      <scheme val="minor"/>
    </font>
    <font>
      <sz val="10"/>
      <color theme="0"/>
      <name val="Calibri"/>
      <family val="2"/>
    </font>
    <font>
      <sz val="12"/>
      <color rgb="FFEA0000"/>
      <name val="Calibri"/>
      <family val="2"/>
    </font>
    <font>
      <b/>
      <sz val="12"/>
      <color rgb="FFEA0000"/>
      <name val="Calibri"/>
      <family val="2"/>
    </font>
    <font>
      <sz val="12"/>
      <color theme="1"/>
      <name val="Calibri"/>
      <family val="2"/>
    </font>
    <font>
      <sz val="10"/>
      <color rgb="FF000000"/>
      <name val="Arial"/>
      <family val="2"/>
    </font>
    <font>
      <sz val="11"/>
      <name val="Calibri"/>
      <family val="2"/>
    </font>
    <font>
      <b/>
      <sz val="12"/>
      <color theme="1"/>
      <name val="Calibri"/>
      <family val="2"/>
    </font>
  </fonts>
  <fills count="11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s>
  <borders count="66">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style="thick">
        <color auto="1"/>
      </right>
      <top/>
      <bottom/>
      <diagonal/>
    </border>
    <border>
      <left/>
      <right/>
      <top/>
      <bottom style="thick">
        <color indexed="64"/>
      </bottom>
      <diagonal/>
    </border>
    <border>
      <left/>
      <right style="thick">
        <color auto="1"/>
      </right>
      <top/>
      <bottom style="thick">
        <color indexed="64"/>
      </bottom>
      <diagonal/>
    </border>
    <border>
      <left style="thick">
        <color indexed="64"/>
      </left>
      <right/>
      <top/>
      <bottom/>
      <diagonal/>
    </border>
    <border>
      <left style="thick">
        <color auto="1"/>
      </left>
      <right/>
      <top/>
      <bottom style="thick">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2" fillId="0" borderId="0" applyNumberFormat="0" applyFill="0" applyBorder="0" applyAlignment="0" applyProtection="0"/>
    <xf numFmtId="0" fontId="13" fillId="0" borderId="0"/>
    <xf numFmtId="43" fontId="1" fillId="0" borderId="0" applyFont="0" applyFill="0" applyBorder="0" applyAlignment="0" applyProtection="0"/>
    <xf numFmtId="0" fontId="1" fillId="0" borderId="0"/>
    <xf numFmtId="0" fontId="17" fillId="0" borderId="0"/>
    <xf numFmtId="44" fontId="1"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9" fillId="0" borderId="0"/>
    <xf numFmtId="0" fontId="19" fillId="0" borderId="0"/>
    <xf numFmtId="0" fontId="19" fillId="0" borderId="0"/>
    <xf numFmtId="0" fontId="19" fillId="0" borderId="0"/>
    <xf numFmtId="0" fontId="20" fillId="0" borderId="11" applyNumberFormat="0" applyFill="0" applyProtection="0">
      <alignment horizontal="center"/>
    </xf>
    <xf numFmtId="165" fontId="19" fillId="0" borderId="0" applyFont="0" applyFill="0" applyBorder="0" applyProtection="0">
      <alignment horizontal="right"/>
    </xf>
    <xf numFmtId="165" fontId="19" fillId="0" borderId="0" applyFont="0" applyFill="0" applyBorder="0" applyProtection="0">
      <alignment horizontal="right"/>
    </xf>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168" fontId="19" fillId="0" borderId="0" applyFont="0" applyFill="0" applyBorder="0" applyProtection="0">
      <alignment horizontal="right"/>
    </xf>
    <xf numFmtId="168" fontId="19" fillId="0" borderId="0" applyFont="0" applyFill="0" applyBorder="0" applyProtection="0">
      <alignment horizontal="right"/>
    </xf>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167" fontId="19" fillId="0" borderId="0" applyFont="0" applyFill="0" applyBorder="0" applyProtection="0">
      <alignment horizontal="right"/>
    </xf>
    <xf numFmtId="167" fontId="19" fillId="0" borderId="0" applyFont="0" applyFill="0" applyBorder="0" applyProtection="0">
      <alignment horizontal="right"/>
    </xf>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178" fontId="19" fillId="0" borderId="0" applyBorder="0"/>
    <xf numFmtId="0" fontId="39" fillId="51" borderId="12" applyNumberFormat="0" applyAlignment="0" applyProtection="0"/>
    <xf numFmtId="0" fontId="40" fillId="52" borderId="13" applyNumberFormat="0" applyAlignment="0" applyProtection="0"/>
    <xf numFmtId="167" fontId="21" fillId="0" borderId="0" applyFont="0" applyFill="0" applyBorder="0" applyProtection="0">
      <alignment horizontal="right"/>
    </xf>
    <xf numFmtId="169" fontId="21" fillId="0" borderId="0" applyFont="0" applyFill="0" applyBorder="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53" fillId="0" borderId="14" applyNumberFormat="0" applyBorder="0" applyAlignment="0" applyProtection="0">
      <alignment horizontal="right" vertical="center"/>
    </xf>
    <xf numFmtId="179" fontId="19" fillId="0" borderId="0" applyFont="0" applyFill="0" applyBorder="0" applyAlignment="0" applyProtection="0"/>
    <xf numFmtId="0" fontId="41" fillId="0" borderId="0" applyNumberFormat="0" applyFill="0" applyBorder="0" applyAlignment="0" applyProtection="0"/>
    <xf numFmtId="0" fontId="54" fillId="0" borderId="0">
      <alignment horizontal="right"/>
      <protection locked="0"/>
    </xf>
    <xf numFmtId="0" fontId="22" fillId="0" borderId="0">
      <alignment horizontal="left"/>
    </xf>
    <xf numFmtId="0" fontId="23"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42" fillId="34" borderId="0" applyNumberFormat="0" applyBorder="0" applyAlignment="0" applyProtection="0"/>
    <xf numFmtId="38" fontId="14" fillId="53" borderId="0" applyNumberFormat="0" applyBorder="0" applyAlignment="0" applyProtection="0"/>
    <xf numFmtId="0" fontId="24" fillId="54" borderId="15" applyProtection="0">
      <alignment horizontal="right"/>
    </xf>
    <xf numFmtId="0" fontId="25" fillId="54" borderId="0" applyProtection="0">
      <alignment horizontal="left"/>
    </xf>
    <xf numFmtId="0" fontId="43" fillId="0" borderId="16" applyNumberFormat="0" applyFill="0" applyAlignment="0" applyProtection="0"/>
    <xf numFmtId="0" fontId="55" fillId="0" borderId="0">
      <alignment vertical="top" wrapText="1"/>
    </xf>
    <xf numFmtId="0" fontId="55" fillId="0" borderId="0">
      <alignment vertical="top" wrapText="1"/>
    </xf>
    <xf numFmtId="0" fontId="55" fillId="0" borderId="0">
      <alignment vertical="top" wrapText="1"/>
    </xf>
    <xf numFmtId="0" fontId="55" fillId="0" borderId="0">
      <alignment vertical="top" wrapText="1"/>
    </xf>
    <xf numFmtId="0" fontId="44" fillId="0" borderId="17" applyNumberFormat="0" applyFill="0" applyAlignment="0" applyProtection="0"/>
    <xf numFmtId="170" fontId="56" fillId="0" borderId="0" applyNumberFormat="0" applyFill="0" applyAlignment="0" applyProtection="0"/>
    <xf numFmtId="0" fontId="45" fillId="0" borderId="18" applyNumberFormat="0" applyFill="0" applyAlignment="0" applyProtection="0"/>
    <xf numFmtId="170" fontId="57" fillId="0" borderId="0" applyNumberFormat="0" applyFill="0" applyAlignment="0" applyProtection="0"/>
    <xf numFmtId="0" fontId="45" fillId="0" borderId="0" applyNumberFormat="0" applyFill="0" applyBorder="0" applyAlignment="0" applyProtection="0"/>
    <xf numFmtId="170" fontId="58" fillId="0" borderId="0" applyNumberFormat="0" applyFill="0" applyAlignment="0" applyProtection="0"/>
    <xf numFmtId="170" fontId="26" fillId="0" borderId="0" applyNumberFormat="0" applyFill="0" applyAlignment="0" applyProtection="0"/>
    <xf numFmtId="170" fontId="27" fillId="0" borderId="0" applyNumberFormat="0" applyFill="0" applyAlignment="0" applyProtection="0"/>
    <xf numFmtId="170" fontId="27" fillId="0" borderId="0" applyNumberFormat="0" applyFont="0" applyFill="0" applyBorder="0" applyAlignment="0" applyProtection="0"/>
    <xf numFmtId="170" fontId="27" fillId="0" borderId="0" applyNumberFormat="0" applyFont="0" applyFill="0" applyBorder="0" applyAlignment="0" applyProtection="0"/>
    <xf numFmtId="0" fontId="75"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28" fillId="0" borderId="0" applyFill="0" applyBorder="0" applyProtection="0">
      <alignment horizontal="left"/>
    </xf>
    <xf numFmtId="10" fontId="14" fillId="55" borderId="9" applyNumberFormat="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24" fillId="0" borderId="19" applyProtection="0">
      <alignment horizontal="right"/>
    </xf>
    <xf numFmtId="0" fontId="24" fillId="0" borderId="15" applyProtection="0">
      <alignment horizontal="right"/>
    </xf>
    <xf numFmtId="0" fontId="24" fillId="0" borderId="20" applyProtection="0">
      <alignment horizontal="center"/>
      <protection locked="0"/>
    </xf>
    <xf numFmtId="0" fontId="47" fillId="0" borderId="21" applyNumberFormat="0" applyFill="0" applyAlignment="0" applyProtection="0"/>
    <xf numFmtId="0" fontId="19" fillId="0" borderId="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48" fillId="44"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8"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56" borderId="22" applyNumberFormat="0" applyFont="0" applyAlignment="0" applyProtection="0"/>
    <xf numFmtId="0" fontId="49" fillId="51" borderId="23" applyNumberFormat="0" applyAlignment="0" applyProtection="0"/>
    <xf numFmtId="40" fontId="61" fillId="57" borderId="0">
      <alignment horizontal="right"/>
    </xf>
    <xf numFmtId="0" fontId="62" fillId="57" borderId="0">
      <alignment horizontal="right"/>
    </xf>
    <xf numFmtId="0" fontId="63" fillId="57" borderId="24"/>
    <xf numFmtId="0" fontId="63" fillId="0" borderId="0" applyBorder="0">
      <alignment horizontal="centerContinuous"/>
    </xf>
    <xf numFmtId="0" fontId="64" fillId="0" borderId="0" applyBorder="0">
      <alignment horizontal="centerContinuous"/>
    </xf>
    <xf numFmtId="171" fontId="19" fillId="0" borderId="0" applyFont="0" applyFill="0" applyBorder="0" applyProtection="0">
      <alignment horizontal="right"/>
    </xf>
    <xf numFmtId="171" fontId="19" fillId="0" borderId="0" applyFont="0" applyFill="0" applyBorder="0" applyProtection="0">
      <alignment horizontal="right"/>
    </xf>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0" borderId="0"/>
    <xf numFmtId="2" fontId="65" fillId="58" borderId="10" applyAlignment="0" applyProtection="0">
      <protection locked="0"/>
    </xf>
    <xf numFmtId="0" fontId="66" fillId="55" borderId="10" applyNumberFormat="0" applyAlignment="0" applyProtection="0"/>
    <xf numFmtId="0" fontId="67" fillId="59" borderId="9" applyNumberFormat="0" applyAlignment="0" applyProtection="0">
      <alignment horizontal="center" vertical="center"/>
    </xf>
    <xf numFmtId="4" fontId="29" fillId="60" borderId="23" applyNumberFormat="0" applyProtection="0">
      <alignment vertical="center"/>
    </xf>
    <xf numFmtId="4" fontId="68" fillId="60" borderId="23" applyNumberFormat="0" applyProtection="0">
      <alignment vertical="center"/>
    </xf>
    <xf numFmtId="4" fontId="29" fillId="60" borderId="23" applyNumberFormat="0" applyProtection="0">
      <alignment horizontal="left" vertical="center" indent="1"/>
    </xf>
    <xf numFmtId="4" fontId="29" fillId="60" borderId="23" applyNumberFormat="0" applyProtection="0">
      <alignment horizontal="left" vertical="center" indent="1"/>
    </xf>
    <xf numFmtId="0" fontId="19" fillId="61" borderId="23" applyNumberFormat="0" applyProtection="0">
      <alignment horizontal="left" vertical="center" indent="1"/>
    </xf>
    <xf numFmtId="4" fontId="29" fillId="62" borderId="23" applyNumberFormat="0" applyProtection="0">
      <alignment horizontal="right" vertical="center"/>
    </xf>
    <xf numFmtId="4" fontId="29" fillId="63" borderId="23" applyNumberFormat="0" applyProtection="0">
      <alignment horizontal="right" vertical="center"/>
    </xf>
    <xf numFmtId="4" fontId="29" fillId="64" borderId="23" applyNumberFormat="0" applyProtection="0">
      <alignment horizontal="right" vertical="center"/>
    </xf>
    <xf numFmtId="4" fontId="29" fillId="65" borderId="23" applyNumberFormat="0" applyProtection="0">
      <alignment horizontal="right" vertical="center"/>
    </xf>
    <xf numFmtId="4" fontId="29" fillId="66" borderId="23" applyNumberFormat="0" applyProtection="0">
      <alignment horizontal="right" vertical="center"/>
    </xf>
    <xf numFmtId="4" fontId="29" fillId="67" borderId="23" applyNumberFormat="0" applyProtection="0">
      <alignment horizontal="right" vertical="center"/>
    </xf>
    <xf numFmtId="4" fontId="29" fillId="68" borderId="23" applyNumberFormat="0" applyProtection="0">
      <alignment horizontal="right" vertical="center"/>
    </xf>
    <xf numFmtId="4" fontId="29" fillId="69" borderId="23" applyNumberFormat="0" applyProtection="0">
      <alignment horizontal="right" vertical="center"/>
    </xf>
    <xf numFmtId="4" fontId="29" fillId="70" borderId="23" applyNumberFormat="0" applyProtection="0">
      <alignment horizontal="right" vertical="center"/>
    </xf>
    <xf numFmtId="4" fontId="69" fillId="71" borderId="23" applyNumberFormat="0" applyProtection="0">
      <alignment horizontal="left" vertical="center" indent="1"/>
    </xf>
    <xf numFmtId="4" fontId="29" fillId="72" borderId="25" applyNumberFormat="0" applyProtection="0">
      <alignment horizontal="left" vertical="center" indent="1"/>
    </xf>
    <xf numFmtId="4" fontId="70" fillId="73" borderId="0" applyNumberFormat="0" applyProtection="0">
      <alignment horizontal="left" vertical="center" indent="1"/>
    </xf>
    <xf numFmtId="0" fontId="19" fillId="61" borderId="23" applyNumberFormat="0" applyProtection="0">
      <alignment horizontal="left" vertical="center" indent="1"/>
    </xf>
    <xf numFmtId="4" fontId="29" fillId="72" borderId="23" applyNumberFormat="0" applyProtection="0">
      <alignment horizontal="left" vertical="center" indent="1"/>
    </xf>
    <xf numFmtId="4" fontId="29" fillId="74" borderId="23" applyNumberFormat="0" applyProtection="0">
      <alignment horizontal="left" vertical="center" indent="1"/>
    </xf>
    <xf numFmtId="0" fontId="19" fillId="74" borderId="23" applyNumberFormat="0" applyProtection="0">
      <alignment horizontal="left" vertical="center" indent="1"/>
    </xf>
    <xf numFmtId="0" fontId="19" fillId="74" borderId="23" applyNumberFormat="0" applyProtection="0">
      <alignment horizontal="left" vertical="center" indent="1"/>
    </xf>
    <xf numFmtId="0" fontId="19" fillId="59" borderId="23" applyNumberFormat="0" applyProtection="0">
      <alignment horizontal="left" vertical="center" indent="1"/>
    </xf>
    <xf numFmtId="0" fontId="19" fillId="59" borderId="23" applyNumberFormat="0" applyProtection="0">
      <alignment horizontal="left" vertical="center" indent="1"/>
    </xf>
    <xf numFmtId="0" fontId="19" fillId="53" borderId="23" applyNumberFormat="0" applyProtection="0">
      <alignment horizontal="left" vertical="center" indent="1"/>
    </xf>
    <xf numFmtId="0" fontId="19" fillId="53" borderId="23" applyNumberFormat="0" applyProtection="0">
      <alignment horizontal="left" vertical="center" indent="1"/>
    </xf>
    <xf numFmtId="0" fontId="19" fillId="61" borderId="23" applyNumberFormat="0" applyProtection="0">
      <alignment horizontal="left" vertical="center" indent="1"/>
    </xf>
    <xf numFmtId="0" fontId="19" fillId="61" borderId="23" applyNumberFormat="0" applyProtection="0">
      <alignment horizontal="left" vertical="center" indent="1"/>
    </xf>
    <xf numFmtId="4" fontId="29" fillId="55" borderId="23" applyNumberFormat="0" applyProtection="0">
      <alignment vertical="center"/>
    </xf>
    <xf numFmtId="4" fontId="68" fillId="55" borderId="23" applyNumberFormat="0" applyProtection="0">
      <alignment vertical="center"/>
    </xf>
    <xf numFmtId="4" fontId="29" fillId="55" borderId="23" applyNumberFormat="0" applyProtection="0">
      <alignment horizontal="left" vertical="center" indent="1"/>
    </xf>
    <xf numFmtId="4" fontId="29" fillId="55" borderId="23" applyNumberFormat="0" applyProtection="0">
      <alignment horizontal="left" vertical="center" indent="1"/>
    </xf>
    <xf numFmtId="4" fontId="29" fillId="72" borderId="23" applyNumberFormat="0" applyProtection="0">
      <alignment horizontal="right" vertical="center"/>
    </xf>
    <xf numFmtId="4" fontId="68" fillId="72" borderId="23" applyNumberFormat="0" applyProtection="0">
      <alignment horizontal="right" vertical="center"/>
    </xf>
    <xf numFmtId="0" fontId="19" fillId="61" borderId="23" applyNumberFormat="0" applyProtection="0">
      <alignment horizontal="left" vertical="center" indent="1"/>
    </xf>
    <xf numFmtId="0" fontId="19" fillId="61" borderId="23" applyNumberFormat="0" applyProtection="0">
      <alignment horizontal="left" vertical="center" indent="1"/>
    </xf>
    <xf numFmtId="0" fontId="71" fillId="0" borderId="0"/>
    <xf numFmtId="4" fontId="72" fillId="72" borderId="23" applyNumberFormat="0" applyProtection="0">
      <alignment horizontal="right" vertical="center"/>
    </xf>
    <xf numFmtId="0" fontId="19" fillId="0" borderId="0"/>
    <xf numFmtId="0" fontId="30" fillId="57" borderId="8">
      <alignment horizontal="center"/>
    </xf>
    <xf numFmtId="3" fontId="31" fillId="57" borderId="0"/>
    <xf numFmtId="3" fontId="30" fillId="57" borderId="0"/>
    <xf numFmtId="0" fontId="31" fillId="57" borderId="0"/>
    <xf numFmtId="0" fontId="30" fillId="57" borderId="0"/>
    <xf numFmtId="0" fontId="31" fillId="57" borderId="0">
      <alignment horizontal="center"/>
    </xf>
    <xf numFmtId="0" fontId="32" fillId="0" borderId="0">
      <alignment wrapText="1"/>
    </xf>
    <xf numFmtId="0" fontId="32" fillId="0" borderId="0">
      <alignment wrapText="1"/>
    </xf>
    <xf numFmtId="0" fontId="32" fillId="0" borderId="0">
      <alignment wrapText="1"/>
    </xf>
    <xf numFmtId="0" fontId="32" fillId="0" borderId="0">
      <alignment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6" fillId="0" borderId="0"/>
    <xf numFmtId="0" fontId="36" fillId="0" borderId="0"/>
    <xf numFmtId="0" fontId="36" fillId="0" borderId="0"/>
    <xf numFmtId="172" fontId="14" fillId="0" borderId="0">
      <alignment wrapText="1"/>
      <protection locked="0"/>
    </xf>
    <xf numFmtId="172" fontId="14" fillId="0" borderId="0">
      <alignment wrapText="1"/>
      <protection locked="0"/>
    </xf>
    <xf numFmtId="172" fontId="33" fillId="76" borderId="0">
      <alignment wrapText="1"/>
      <protection locked="0"/>
    </xf>
    <xf numFmtId="172" fontId="33" fillId="76" borderId="0">
      <alignment wrapText="1"/>
      <protection locked="0"/>
    </xf>
    <xf numFmtId="172" fontId="33" fillId="76" borderId="0">
      <alignment wrapText="1"/>
      <protection locked="0"/>
    </xf>
    <xf numFmtId="172" fontId="33" fillId="76" borderId="0">
      <alignment wrapText="1"/>
      <protection locked="0"/>
    </xf>
    <xf numFmtId="172" fontId="14" fillId="0" borderId="0">
      <alignment wrapText="1"/>
      <protection locked="0"/>
    </xf>
    <xf numFmtId="173" fontId="14" fillId="0" borderId="0">
      <alignment wrapText="1"/>
      <protection locked="0"/>
    </xf>
    <xf numFmtId="173" fontId="14" fillId="0" borderId="0">
      <alignment wrapText="1"/>
      <protection locked="0"/>
    </xf>
    <xf numFmtId="173" fontId="14" fillId="0"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14" fillId="0" borderId="0">
      <alignment wrapText="1"/>
      <protection locked="0"/>
    </xf>
    <xf numFmtId="174" fontId="14" fillId="0" borderId="0">
      <alignment wrapText="1"/>
      <protection locked="0"/>
    </xf>
    <xf numFmtId="174" fontId="14" fillId="0" borderId="0">
      <alignment wrapText="1"/>
      <protection locked="0"/>
    </xf>
    <xf numFmtId="174" fontId="33" fillId="76" borderId="0">
      <alignment wrapText="1"/>
      <protection locked="0"/>
    </xf>
    <xf numFmtId="174" fontId="33" fillId="76" borderId="0">
      <alignment wrapText="1"/>
      <protection locked="0"/>
    </xf>
    <xf numFmtId="174" fontId="33" fillId="76" borderId="0">
      <alignment wrapText="1"/>
      <protection locked="0"/>
    </xf>
    <xf numFmtId="174" fontId="33" fillId="76" borderId="0">
      <alignment wrapText="1"/>
      <protection locked="0"/>
    </xf>
    <xf numFmtId="174" fontId="14" fillId="0" borderId="0">
      <alignment wrapText="1"/>
      <protection locked="0"/>
    </xf>
    <xf numFmtId="175" fontId="33" fillId="75" borderId="26">
      <alignment wrapText="1"/>
    </xf>
    <xf numFmtId="175" fontId="33" fillId="75" borderId="26">
      <alignment wrapText="1"/>
    </xf>
    <xf numFmtId="175"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7" fontId="33" fillId="75" borderId="26">
      <alignment wrapText="1"/>
    </xf>
    <xf numFmtId="177" fontId="33" fillId="75" borderId="26">
      <alignment wrapText="1"/>
    </xf>
    <xf numFmtId="177"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40" fontId="73" fillId="0" borderId="0"/>
    <xf numFmtId="0" fontId="50" fillId="0" borderId="0" applyNumberFormat="0" applyFill="0" applyBorder="0" applyAlignment="0" applyProtection="0"/>
    <xf numFmtId="0" fontId="74" fillId="0" borderId="0" applyNumberFormat="0" applyFill="0" applyBorder="0" applyProtection="0">
      <alignment horizontal="left" vertical="center" indent="10"/>
    </xf>
    <xf numFmtId="0" fontId="74" fillId="0" borderId="0" applyNumberFormat="0" applyFill="0" applyBorder="0" applyProtection="0">
      <alignment horizontal="left" vertical="center" indent="10"/>
    </xf>
    <xf numFmtId="0" fontId="51" fillId="0" borderId="28" applyNumberFormat="0" applyFill="0" applyAlignment="0" applyProtection="0"/>
    <xf numFmtId="0" fontId="52" fillId="0" borderId="0" applyNumberFormat="0" applyFill="0" applyBorder="0" applyAlignment="0" applyProtection="0"/>
    <xf numFmtId="0" fontId="1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82" fontId="19" fillId="0" borderId="0" applyNumberFormat="0" applyFont="0" applyBorder="0" applyAlignment="0">
      <alignment horizontal="right" indent="1"/>
    </xf>
    <xf numFmtId="182" fontId="19" fillId="0" borderId="0" applyNumberFormat="0" applyFont="0" applyBorder="0" applyAlignment="0">
      <alignment horizontal="right" indent="1"/>
    </xf>
    <xf numFmtId="0" fontId="18" fillId="36"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19" fillId="79" borderId="32"/>
    <xf numFmtId="0" fontId="19" fillId="79" borderId="32"/>
    <xf numFmtId="0" fontId="19" fillId="79" borderId="32"/>
    <xf numFmtId="0" fontId="19" fillId="79" borderId="32"/>
    <xf numFmtId="0" fontId="19" fillId="79" borderId="32"/>
    <xf numFmtId="195" fontId="19" fillId="0" borderId="0">
      <protection locked="0"/>
    </xf>
    <xf numFmtId="195" fontId="19" fillId="0" borderId="33">
      <protection locked="0"/>
    </xf>
    <xf numFmtId="10" fontId="19" fillId="57" borderId="9">
      <alignment horizontal="right"/>
    </xf>
    <xf numFmtId="183" fontId="19" fillId="57" borderId="0"/>
    <xf numFmtId="182" fontId="19" fillId="0" borderId="10"/>
    <xf numFmtId="184" fontId="79" fillId="80" borderId="9"/>
    <xf numFmtId="183" fontId="19" fillId="80" borderId="9"/>
    <xf numFmtId="183" fontId="19" fillId="80" borderId="9"/>
    <xf numFmtId="183" fontId="19" fillId="80" borderId="9"/>
    <xf numFmtId="183" fontId="19" fillId="80" borderId="9"/>
    <xf numFmtId="183" fontId="19" fillId="80" borderId="9"/>
    <xf numFmtId="184" fontId="79" fillId="80" borderId="9"/>
    <xf numFmtId="184" fontId="79" fillId="80" borderId="9"/>
    <xf numFmtId="184" fontId="79" fillId="80" borderId="9"/>
    <xf numFmtId="184" fontId="79" fillId="80" borderId="9"/>
    <xf numFmtId="184" fontId="79" fillId="80" borderId="9"/>
    <xf numFmtId="0" fontId="79" fillId="53" borderId="9" applyAlignment="0"/>
    <xf numFmtId="182" fontId="80" fillId="64" borderId="0"/>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41" fontId="7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3" fontId="81" fillId="60" borderId="9"/>
    <xf numFmtId="15" fontId="19" fillId="0" borderId="0"/>
    <xf numFmtId="15" fontId="19" fillId="0" borderId="0"/>
    <xf numFmtId="15" fontId="19" fillId="0" borderId="0"/>
    <xf numFmtId="15" fontId="19" fillId="0" borderId="0"/>
    <xf numFmtId="15" fontId="19" fillId="0" borderId="0"/>
    <xf numFmtId="15" fontId="19" fillId="0" borderId="0">
      <alignment horizontal="right" indent="1"/>
    </xf>
    <xf numFmtId="17" fontId="19" fillId="0" borderId="0">
      <alignment horizontal="right" indent="1"/>
    </xf>
    <xf numFmtId="194" fontId="19" fillId="0" borderId="0">
      <alignment horizontal="right" indent="1"/>
    </xf>
    <xf numFmtId="0" fontId="77" fillId="0" borderId="0" applyNumberFormat="0" applyFill="0" applyBorder="0" applyAlignment="0" applyProtection="0"/>
    <xf numFmtId="183" fontId="79" fillId="82" borderId="9">
      <alignment horizontal="center"/>
    </xf>
    <xf numFmtId="184" fontId="81" fillId="82" borderId="9"/>
    <xf numFmtId="187" fontId="79" fillId="70" borderId="9" applyNumberFormat="0" applyFont="0" applyBorder="0" applyAlignment="0"/>
    <xf numFmtId="40" fontId="83" fillId="55" borderId="0" applyNumberFormat="0" applyBorder="0" applyAlignment="0" applyProtection="0"/>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84" fillId="39" borderId="0" applyNumberFormat="0" applyBorder="0" applyAlignment="0" applyProtection="0"/>
    <xf numFmtId="0" fontId="84" fillId="39" borderId="0" applyNumberFormat="0" applyBorder="0" applyAlignment="0" applyProtection="0"/>
    <xf numFmtId="0" fontId="85" fillId="0" borderId="0">
      <alignment horizontal="left" vertical="top"/>
    </xf>
    <xf numFmtId="0" fontId="86" fillId="0" borderId="0">
      <alignment horizontal="left" vertical="top"/>
    </xf>
    <xf numFmtId="0" fontId="101" fillId="0" borderId="0"/>
    <xf numFmtId="0" fontId="102" fillId="0" borderId="0"/>
    <xf numFmtId="0" fontId="87" fillId="74" borderId="0" applyNumberFormat="0"/>
    <xf numFmtId="0" fontId="87" fillId="74" borderId="0" applyNumberFormat="0"/>
    <xf numFmtId="0" fontId="56" fillId="53" borderId="0"/>
    <xf numFmtId="0" fontId="56" fillId="53" borderId="0"/>
    <xf numFmtId="0" fontId="88" fillId="0" borderId="34"/>
    <xf numFmtId="0" fontId="88" fillId="0" borderId="34"/>
    <xf numFmtId="0" fontId="88" fillId="0" borderId="35"/>
    <xf numFmtId="0" fontId="88" fillId="0" borderId="35"/>
    <xf numFmtId="0" fontId="88" fillId="0" borderId="35"/>
    <xf numFmtId="0" fontId="88" fillId="0" borderId="35"/>
    <xf numFmtId="0" fontId="89" fillId="0" borderId="0"/>
    <xf numFmtId="0" fontId="90" fillId="0" borderId="0"/>
    <xf numFmtId="164" fontId="19" fillId="6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87" fontId="79" fillId="61" borderId="9" applyNumberFormat="0" applyFont="0" applyBorder="0" applyAlignment="0">
      <protection locked="0"/>
    </xf>
    <xf numFmtId="187" fontId="79" fillId="63" borderId="9" applyNumberFormat="0" applyFont="0" applyBorder="0" applyAlignment="0"/>
    <xf numFmtId="183" fontId="19" fillId="60" borderId="9">
      <protection locked="0"/>
    </xf>
    <xf numFmtId="0" fontId="91" fillId="0" borderId="0">
      <alignment horizontal="left"/>
    </xf>
    <xf numFmtId="188" fontId="19" fillId="80" borderId="9"/>
    <xf numFmtId="0" fontId="58" fillId="0" borderId="0">
      <alignment horizontal="left" indent="1"/>
    </xf>
    <xf numFmtId="0" fontId="58" fillId="0" borderId="0">
      <alignment horizontal="left" indent="1"/>
    </xf>
    <xf numFmtId="0" fontId="58" fillId="0" borderId="0">
      <alignment horizontal="left" indent="1"/>
    </xf>
    <xf numFmtId="184" fontId="82" fillId="58" borderId="9"/>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0" fontId="35" fillId="0" borderId="0">
      <alignment horizontal="right"/>
    </xf>
    <xf numFmtId="0" fontId="19" fillId="0" borderId="0"/>
    <xf numFmtId="0" fontId="19" fillId="0" borderId="0"/>
    <xf numFmtId="0" fontId="19" fillId="0" borderId="0"/>
    <xf numFmtId="0" fontId="19" fillId="0" borderId="0"/>
    <xf numFmtId="0" fontId="1" fillId="0" borderId="0"/>
    <xf numFmtId="0" fontId="104" fillId="0" borderId="0"/>
    <xf numFmtId="0" fontId="1" fillId="0" borderId="0"/>
    <xf numFmtId="0" fontId="19" fillId="60" borderId="0">
      <alignment horizontal="left" indent="1"/>
      <protection locked="0"/>
    </xf>
    <xf numFmtId="0" fontId="19" fillId="60" borderId="0">
      <alignment horizontal="left" indent="1"/>
      <protection locked="0"/>
    </xf>
    <xf numFmtId="0" fontId="92" fillId="42" borderId="36" applyNumberFormat="0" applyFont="0" applyAlignment="0" applyProtection="0"/>
    <xf numFmtId="0" fontId="92" fillId="42" borderId="36" applyNumberFormat="0" applyFont="0" applyAlignment="0" applyProtection="0"/>
    <xf numFmtId="0" fontId="14" fillId="0" borderId="0">
      <alignment horizontal="left" indent="1"/>
    </xf>
    <xf numFmtId="0" fontId="14" fillId="0" borderId="0">
      <alignment horizontal="left" indent="1"/>
    </xf>
    <xf numFmtId="0" fontId="14" fillId="0" borderId="0">
      <alignment horizontal="left" indent="1"/>
    </xf>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3" fontId="19" fillId="0" borderId="0">
      <alignment horizontal="right" indent="1"/>
    </xf>
    <xf numFmtId="166" fontId="19" fillId="0" borderId="0">
      <alignment horizontal="right" indent="1"/>
    </xf>
    <xf numFmtId="4" fontId="19" fillId="0" borderId="0">
      <alignment horizontal="right" indent="1"/>
    </xf>
    <xf numFmtId="182" fontId="19" fillId="0" borderId="0">
      <alignment horizontal="right" indent="1"/>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2" fontId="92" fillId="57" borderId="38" applyNumberFormat="0">
      <alignment vertical="center"/>
    </xf>
    <xf numFmtId="192" fontId="92" fillId="84" borderId="38" applyNumberFormat="0">
      <alignment vertical="center"/>
    </xf>
    <xf numFmtId="192" fontId="92" fillId="82" borderId="38" applyNumberFormat="0">
      <alignment vertical="center"/>
    </xf>
    <xf numFmtId="192" fontId="92" fillId="80" borderId="38" applyNumberFormat="0">
      <alignment vertical="center"/>
    </xf>
    <xf numFmtId="192" fontId="92" fillId="62" borderId="38" applyNumberFormat="0">
      <alignment vertical="center"/>
    </xf>
    <xf numFmtId="192" fontId="92" fillId="53" borderId="38" applyNumberFormat="0">
      <alignment vertical="center"/>
    </xf>
    <xf numFmtId="192" fontId="92" fillId="65" borderId="38" applyNumberFormat="0">
      <alignment vertical="center"/>
    </xf>
    <xf numFmtId="192" fontId="92" fillId="85" borderId="38" applyNumberFormat="0">
      <alignment vertical="center"/>
    </xf>
    <xf numFmtId="192" fontId="92" fillId="69" borderId="38" applyNumberFormat="0">
      <alignment vertical="center"/>
    </xf>
    <xf numFmtId="192" fontId="92" fillId="86" borderId="38" applyNumberFormat="0">
      <alignment vertical="center"/>
    </xf>
    <xf numFmtId="192" fontId="93" fillId="60" borderId="38">
      <protection locked="0"/>
    </xf>
    <xf numFmtId="192" fontId="93" fillId="58" borderId="38">
      <protection locked="0"/>
    </xf>
    <xf numFmtId="192" fontId="94" fillId="58" borderId="39" applyNumberFormat="0" applyFont="0" applyFill="0" applyAlignment="0" applyProtection="0">
      <protection locked="0"/>
    </xf>
    <xf numFmtId="192" fontId="35" fillId="0" borderId="0" applyNumberFormat="0" applyFill="0">
      <alignment horizontal="left" vertical="top"/>
    </xf>
    <xf numFmtId="192" fontId="35" fillId="0" borderId="0" applyNumberFormat="0" applyFill="0">
      <alignment horizontal="left" vertical="top"/>
    </xf>
    <xf numFmtId="192" fontId="35" fillId="0" borderId="0" applyNumberFormat="0" applyFill="0">
      <alignment horizontal="left" vertical="top"/>
    </xf>
    <xf numFmtId="0" fontId="95" fillId="67" borderId="0" applyNumberFormat="0">
      <alignment horizontal="left" vertical="center" indent="1"/>
    </xf>
    <xf numFmtId="0" fontId="87" fillId="74" borderId="0" applyNumberFormat="0">
      <alignment vertical="center"/>
    </xf>
    <xf numFmtId="0" fontId="56" fillId="53" borderId="0">
      <alignment vertical="center"/>
    </xf>
    <xf numFmtId="0" fontId="88" fillId="0" borderId="34">
      <alignment vertical="center"/>
    </xf>
    <xf numFmtId="190" fontId="19" fillId="57" borderId="0">
      <alignment horizontal="right"/>
    </xf>
    <xf numFmtId="0" fontId="49" fillId="81" borderId="23" applyNumberFormat="0" applyAlignment="0" applyProtection="0"/>
    <xf numFmtId="0" fontId="49" fillId="81" borderId="23" applyNumberFormat="0" applyAlignment="0" applyProtection="0"/>
    <xf numFmtId="191" fontId="29" fillId="81" borderId="0">
      <alignment horizontal="right"/>
    </xf>
    <xf numFmtId="0" fontId="96" fillId="87" borderId="0">
      <alignment horizontal="center"/>
    </xf>
    <xf numFmtId="0" fontId="80" fillId="88" borderId="0"/>
    <xf numFmtId="0" fontId="97" fillId="81" borderId="0" applyBorder="0">
      <alignment horizontal="centerContinuous"/>
    </xf>
    <xf numFmtId="0" fontId="98" fillId="88" borderId="0" applyBorder="0">
      <alignment horizontal="centerContinuous"/>
    </xf>
    <xf numFmtId="9" fontId="19" fillId="0" borderId="0">
      <alignment horizontal="right" indent="1"/>
    </xf>
    <xf numFmtId="164" fontId="19" fillId="0" borderId="0">
      <alignment horizontal="right" indent="1"/>
    </xf>
    <xf numFmtId="10" fontId="19" fillId="0" borderId="0">
      <alignment horizontal="right" indent="1"/>
    </xf>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53" borderId="0">
      <protection locked="0"/>
    </xf>
    <xf numFmtId="0" fontId="19" fillId="53" borderId="0">
      <protection locked="0"/>
    </xf>
    <xf numFmtId="0" fontId="19" fillId="53" borderId="0">
      <protection locked="0"/>
    </xf>
    <xf numFmtId="0" fontId="19" fillId="53" borderId="0">
      <protection locked="0"/>
    </xf>
    <xf numFmtId="0" fontId="19" fillId="53" borderId="0">
      <protection locked="0"/>
    </xf>
    <xf numFmtId="0" fontId="56" fillId="0" borderId="0">
      <alignment horizontal="left" indent="1"/>
    </xf>
    <xf numFmtId="0" fontId="76" fillId="0" borderId="0">
      <alignment horizontal="left" indent="1"/>
    </xf>
    <xf numFmtId="0" fontId="58" fillId="53" borderId="9">
      <alignment horizontal="center" vertical="center" wrapText="1"/>
    </xf>
    <xf numFmtId="0" fontId="99" fillId="89" borderId="29">
      <alignment vertical="top" wrapText="1"/>
    </xf>
    <xf numFmtId="164" fontId="19" fillId="72" borderId="9"/>
    <xf numFmtId="0" fontId="26" fillId="0" borderId="0">
      <alignment horizontal="left"/>
    </xf>
    <xf numFmtId="41" fontId="19" fillId="0" borderId="0" applyFont="0" applyFill="0" applyBorder="0" applyAlignment="0" applyProtection="0"/>
    <xf numFmtId="41" fontId="19" fillId="0" borderId="0" applyFont="0" applyFill="0" applyBorder="0" applyAlignment="0" applyProtection="0"/>
    <xf numFmtId="0" fontId="21" fillId="0" borderId="0">
      <alignment vertical="top"/>
    </xf>
    <xf numFmtId="191" fontId="79" fillId="80" borderId="40"/>
    <xf numFmtId="0" fontId="79" fillId="60" borderId="9"/>
    <xf numFmtId="0" fontId="100" fillId="0" borderId="0" applyNumberFormat="0" applyFill="0" applyBorder="0" applyAlignment="0" applyProtection="0"/>
    <xf numFmtId="0" fontId="100" fillId="0" borderId="0" applyNumberFormat="0" applyFill="0" applyBorder="0" applyAlignment="0" applyProtection="0"/>
    <xf numFmtId="0" fontId="51" fillId="0" borderId="41" applyNumberFormat="0" applyFill="0" applyAlignment="0" applyProtection="0"/>
    <xf numFmtId="0" fontId="51" fillId="0" borderId="41" applyNumberFormat="0" applyFill="0" applyAlignment="0" applyProtection="0"/>
    <xf numFmtId="184" fontId="79" fillId="80" borderId="9"/>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8"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03" fillId="0" borderId="0"/>
    <xf numFmtId="0" fontId="18"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03"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8"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06" fillId="0" borderId="0"/>
    <xf numFmtId="0" fontId="19" fillId="0" borderId="0"/>
    <xf numFmtId="0" fontId="19" fillId="0" borderId="0"/>
    <xf numFmtId="0" fontId="103" fillId="0" borderId="0"/>
    <xf numFmtId="0" fontId="106" fillId="0" borderId="0"/>
    <xf numFmtId="0" fontId="106"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8" fillId="0" borderId="0"/>
    <xf numFmtId="0" fontId="103" fillId="0" borderId="0"/>
    <xf numFmtId="0" fontId="103"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03" fillId="0" borderId="0"/>
    <xf numFmtId="180" fontId="19" fillId="0" borderId="0"/>
    <xf numFmtId="180" fontId="19" fillId="0" borderId="0"/>
    <xf numFmtId="180" fontId="19" fillId="0" borderId="0"/>
    <xf numFmtId="180" fontId="19"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0" fontId="19" fillId="0" borderId="0"/>
    <xf numFmtId="0" fontId="18" fillId="0" borderId="0"/>
    <xf numFmtId="0" fontId="18"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8" fillId="0" borderId="0"/>
    <xf numFmtId="0" fontId="18" fillId="0" borderId="0"/>
    <xf numFmtId="0" fontId="18"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7" fillId="42" borderId="0" applyNumberFormat="0" applyBorder="0" applyAlignment="0" applyProtection="0"/>
    <xf numFmtId="0" fontId="107" fillId="11" borderId="0" applyNumberFormat="0" applyBorder="0" applyAlignment="0" applyProtection="0"/>
    <xf numFmtId="0" fontId="37" fillId="39" borderId="0" applyNumberFormat="0" applyBorder="0" applyAlignment="0" applyProtection="0"/>
    <xf numFmtId="0" fontId="107" fillId="15" borderId="0" applyNumberFormat="0" applyBorder="0" applyAlignment="0" applyProtection="0"/>
    <xf numFmtId="0" fontId="37" fillId="40" borderId="0" applyNumberFormat="0" applyBorder="0" applyAlignment="0" applyProtection="0"/>
    <xf numFmtId="0" fontId="107" fillId="19" borderId="0" applyNumberFormat="0" applyBorder="0" applyAlignment="0" applyProtection="0"/>
    <xf numFmtId="0" fontId="37" fillId="43" borderId="0" applyNumberFormat="0" applyBorder="0" applyAlignment="0" applyProtection="0"/>
    <xf numFmtId="0" fontId="107" fillId="23" borderId="0" applyNumberFormat="0" applyBorder="0" applyAlignment="0" applyProtection="0"/>
    <xf numFmtId="0" fontId="37" fillId="45" borderId="0" applyNumberFormat="0" applyBorder="0" applyAlignment="0" applyProtection="0"/>
    <xf numFmtId="0" fontId="107" fillId="27" borderId="0" applyNumberFormat="0" applyBorder="0" applyAlignment="0" applyProtection="0"/>
    <xf numFmtId="0" fontId="37" fillId="46" borderId="0" applyNumberFormat="0" applyBorder="0" applyAlignment="0" applyProtection="0"/>
    <xf numFmtId="0" fontId="107" fillId="31" borderId="0" applyNumberFormat="0" applyBorder="0" applyAlignment="0" applyProtection="0"/>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107" fillId="8" borderId="0" applyNumberFormat="0" applyBorder="0" applyAlignment="0" applyProtection="0"/>
    <xf numFmtId="0" fontId="37" fillId="48" borderId="0" applyNumberFormat="0" applyBorder="0" applyAlignment="0" applyProtection="0"/>
    <xf numFmtId="0" fontId="107" fillId="12" borderId="0" applyNumberFormat="0" applyBorder="0" applyAlignment="0" applyProtection="0"/>
    <xf numFmtId="0" fontId="37" fillId="49" borderId="0" applyNumberFormat="0" applyBorder="0" applyAlignment="0" applyProtection="0"/>
    <xf numFmtId="0" fontId="107" fillId="16" borderId="0" applyNumberFormat="0" applyBorder="0" applyAlignment="0" applyProtection="0"/>
    <xf numFmtId="0" fontId="37" fillId="43" borderId="0" applyNumberFormat="0" applyBorder="0" applyAlignment="0" applyProtection="0"/>
    <xf numFmtId="0" fontId="107" fillId="20" borderId="0" applyNumberFormat="0" applyBorder="0" applyAlignment="0" applyProtection="0"/>
    <xf numFmtId="0" fontId="37" fillId="45" borderId="0" applyNumberFormat="0" applyBorder="0" applyAlignment="0" applyProtection="0"/>
    <xf numFmtId="0" fontId="107" fillId="24" borderId="0" applyNumberFormat="0" applyBorder="0" applyAlignment="0" applyProtection="0"/>
    <xf numFmtId="0" fontId="37" fillId="50" borderId="0" applyNumberFormat="0" applyBorder="0" applyAlignment="0" applyProtection="0"/>
    <xf numFmtId="0" fontId="107" fillId="28"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0" fontId="108" fillId="3" borderId="0" applyNumberFormat="0" applyBorder="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0" fillId="52" borderId="13" applyNumberFormat="0" applyAlignment="0" applyProtection="0"/>
    <xf numFmtId="0" fontId="109" fillId="6" borderId="4" applyNumberFormat="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5" fillId="0" borderId="0" applyFont="0" applyFill="0" applyBorder="0" applyAlignment="0" applyProtection="0"/>
    <xf numFmtId="43" fontId="103" fillId="0" borderId="0" applyFont="0" applyFill="0" applyBorder="0" applyAlignment="0" applyProtection="0"/>
    <xf numFmtId="43" fontId="17"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3" fillId="0" borderId="0" applyFont="0" applyFill="0" applyBorder="0" applyAlignment="0" applyProtection="0"/>
    <xf numFmtId="44" fontId="17" fillId="0" borderId="0" applyFon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2" fillId="34" borderId="0" applyNumberFormat="0" applyBorder="0" applyAlignment="0" applyProtection="0"/>
    <xf numFmtId="179" fontId="19" fillId="0" borderId="0" applyFont="0" applyFill="0" applyBorder="0" applyAlignment="0" applyProtection="0"/>
    <xf numFmtId="0" fontId="41" fillId="0" borderId="0" applyNumberFormat="0" applyFill="0" applyBorder="0" applyAlignment="0" applyProtection="0"/>
    <xf numFmtId="0" fontId="110" fillId="0" borderId="0" applyNumberFormat="0" applyFill="0" applyBorder="0" applyAlignment="0" applyProtection="0"/>
    <xf numFmtId="0" fontId="42" fillId="34" borderId="0" applyNumberFormat="0" applyBorder="0" applyAlignment="0" applyProtection="0"/>
    <xf numFmtId="0" fontId="111" fillId="2" borderId="0" applyNumberFormat="0" applyBorder="0" applyAlignment="0" applyProtection="0"/>
    <xf numFmtId="0" fontId="43" fillId="0" borderId="16" applyNumberFormat="0" applyFill="0" applyAlignment="0" applyProtection="0"/>
    <xf numFmtId="0" fontId="112" fillId="0" borderId="30" applyNumberFormat="0" applyFill="0" applyAlignment="0" applyProtection="0"/>
    <xf numFmtId="0" fontId="44" fillId="0" borderId="17" applyNumberFormat="0" applyFill="0" applyAlignment="0" applyProtection="0"/>
    <xf numFmtId="0" fontId="113" fillId="0" borderId="31"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114" fillId="0" borderId="1"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7" fillId="0" borderId="21" applyNumberFormat="0" applyFill="0" applyAlignment="0" applyProtection="0"/>
    <xf numFmtId="0" fontId="40" fillId="52" borderId="13" applyNumberFormat="0" applyAlignment="0" applyProtection="0"/>
    <xf numFmtId="0" fontId="47" fillId="0" borderId="21" applyNumberFormat="0" applyFill="0" applyAlignment="0" applyProtection="0"/>
    <xf numFmtId="0" fontId="120" fillId="0" borderId="3"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45" fillId="0" borderId="0" applyNumberFormat="0" applyFill="0" applyBorder="0" applyAlignment="0" applyProtection="0"/>
    <xf numFmtId="0" fontId="48" fillId="44" borderId="0" applyNumberFormat="0" applyBorder="0" applyAlignment="0" applyProtection="0"/>
    <xf numFmtId="0" fontId="121" fillId="4" borderId="0" applyNumberFormat="0" applyBorder="0" applyAlignment="0" applyProtection="0"/>
    <xf numFmtId="0" fontId="48" fillId="4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03"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9" fillId="0" borderId="0"/>
    <xf numFmtId="0" fontId="17" fillId="0" borderId="0"/>
    <xf numFmtId="0" fontId="19" fillId="0" borderId="0"/>
    <xf numFmtId="0" fontId="103"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7" fontId="18" fillId="0" borderId="0"/>
    <xf numFmtId="197" fontId="18" fillId="0" borderId="0"/>
    <xf numFmtId="0" fontId="103" fillId="0" borderId="0"/>
    <xf numFmtId="0" fontId="103"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7" fontId="18" fillId="0" borderId="0"/>
    <xf numFmtId="197" fontId="18" fillId="0" borderId="0"/>
    <xf numFmtId="0" fontId="103" fillId="0" borderId="0"/>
    <xf numFmtId="0" fontId="1" fillId="0" borderId="0"/>
    <xf numFmtId="0" fontId="18" fillId="0" borderId="0"/>
    <xf numFmtId="196" fontId="18" fillId="0" borderId="0"/>
    <xf numFmtId="0" fontId="17"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0" fontId="122" fillId="0" borderId="0"/>
    <xf numFmtId="0" fontId="19" fillId="0" borderId="0"/>
    <xf numFmtId="0" fontId="1" fillId="0" borderId="0"/>
    <xf numFmtId="0" fontId="17" fillId="0" borderId="0"/>
    <xf numFmtId="0" fontId="19" fillId="0" borderId="0"/>
    <xf numFmtId="196" fontId="19" fillId="0" borderId="0"/>
    <xf numFmtId="0" fontId="1" fillId="0" borderId="0"/>
    <xf numFmtId="0" fontId="1" fillId="0" borderId="0"/>
    <xf numFmtId="0" fontId="1" fillId="0" borderId="0"/>
    <xf numFmtId="0" fontId="122" fillId="0" borderId="0"/>
    <xf numFmtId="196" fontId="19" fillId="0" borderId="0"/>
    <xf numFmtId="196" fontId="19" fillId="0" borderId="0"/>
    <xf numFmtId="196" fontId="19" fillId="0" borderId="0"/>
    <xf numFmtId="196" fontId="19" fillId="0" borderId="0"/>
    <xf numFmtId="0" fontId="18"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9" fillId="0" borderId="0"/>
    <xf numFmtId="197" fontId="19" fillId="0" borderId="0"/>
    <xf numFmtId="0" fontId="18" fillId="0" borderId="0"/>
    <xf numFmtId="0" fontId="103" fillId="0" borderId="0"/>
    <xf numFmtId="0" fontId="103" fillId="0" borderId="0"/>
    <xf numFmtId="0" fontId="103" fillId="0" borderId="0"/>
    <xf numFmtId="0" fontId="103" fillId="0" borderId="0"/>
    <xf numFmtId="0" fontId="103" fillId="0" borderId="0"/>
    <xf numFmtId="0" fontId="105"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29" fillId="0" borderId="0"/>
    <xf numFmtId="0" fontId="103" fillId="0" borderId="0"/>
    <xf numFmtId="196" fontId="19" fillId="0" borderId="0"/>
    <xf numFmtId="196" fontId="19" fillId="0" borderId="0"/>
    <xf numFmtId="0" fontId="103" fillId="0" borderId="0"/>
    <xf numFmtId="0" fontId="103" fillId="0" borderId="0"/>
    <xf numFmtId="0" fontId="17" fillId="0" borderId="0"/>
    <xf numFmtId="0" fontId="17" fillId="0" borderId="0"/>
    <xf numFmtId="0" fontId="17" fillId="0" borderId="0"/>
    <xf numFmtId="0" fontId="17" fillId="0" borderId="0"/>
    <xf numFmtId="0" fontId="18"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9" fillId="0" borderId="0"/>
    <xf numFmtId="0" fontId="19"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8"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03" fillId="0" borderId="0"/>
    <xf numFmtId="0" fontId="17" fillId="0" borderId="0"/>
    <xf numFmtId="0" fontId="103" fillId="0" borderId="0"/>
    <xf numFmtId="0" fontId="103"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196"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123" fillId="5" borderId="2" applyNumberFormat="0" applyAlignment="0" applyProtection="0"/>
    <xf numFmtId="9" fontId="103"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41"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124" fillId="0" borderId="0" applyNumberForma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125" fillId="0" borderId="6" applyNumberFormat="0" applyFill="0" applyAlignment="0" applyProtection="0"/>
    <xf numFmtId="0" fontId="50" fillId="0" borderId="0" applyNumberFormat="0" applyFill="0" applyBorder="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52" fillId="0" borderId="0" applyNumberFormat="0" applyFill="0" applyBorder="0" applyAlignment="0" applyProtection="0"/>
    <xf numFmtId="0" fontId="126" fillId="0" borderId="0" applyNumberFormat="0" applyFill="0" applyBorder="0" applyAlignment="0" applyProtection="0"/>
    <xf numFmtId="0" fontId="38" fillId="33" borderId="0" applyNumberFormat="0" applyBorder="0" applyAlignment="0" applyProtection="0"/>
    <xf numFmtId="43" fontId="1" fillId="0" borderId="0" applyFont="0" applyFill="0" applyBorder="0" applyAlignment="0" applyProtection="0"/>
    <xf numFmtId="0" fontId="1" fillId="0" borderId="0"/>
    <xf numFmtId="9" fontId="127" fillId="0" borderId="0">
      <alignment horizontal="right"/>
    </xf>
    <xf numFmtId="0" fontId="19" fillId="0" borderId="0"/>
    <xf numFmtId="0" fontId="92" fillId="0" borderId="0"/>
    <xf numFmtId="0" fontId="103" fillId="0" borderId="0"/>
    <xf numFmtId="0" fontId="19" fillId="0" borderId="0"/>
    <xf numFmtId="0" fontId="92"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199" fontId="128" fillId="0" borderId="0">
      <alignment horizontal="right" vertical="top"/>
    </xf>
    <xf numFmtId="0" fontId="129" fillId="55"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3" borderId="0" applyNumberFormat="0" applyBorder="0" applyAlignment="0" applyProtection="0"/>
    <xf numFmtId="0" fontId="18" fillId="91"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29" fillId="5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94"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39"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95"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1"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9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9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21" fillId="0" borderId="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45"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48"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102" borderId="0" applyNumberFormat="0" applyBorder="0" applyAlignment="0" applyProtection="0"/>
    <xf numFmtId="0" fontId="37" fillId="49"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106" borderId="0" applyNumberFormat="0" applyBorder="0" applyAlignment="0" applyProtection="0"/>
    <xf numFmtId="0" fontId="37" fillId="50"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21" fillId="0" borderId="0"/>
    <xf numFmtId="1" fontId="19" fillId="107" borderId="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200" fontId="21" fillId="0" borderId="0"/>
    <xf numFmtId="201" fontId="21" fillId="0" borderId="0"/>
    <xf numFmtId="202" fontId="21" fillId="0" borderId="0"/>
    <xf numFmtId="200"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3" fontId="21" fillId="0" borderId="0"/>
    <xf numFmtId="204" fontId="21" fillId="0" borderId="0"/>
    <xf numFmtId="205" fontId="21" fillId="0" borderId="0"/>
    <xf numFmtId="203"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6" fontId="21" fillId="0" borderId="0">
      <alignment horizontal="right"/>
      <protection locked="0"/>
    </xf>
    <xf numFmtId="207" fontId="21" fillId="0" borderId="0">
      <alignment horizontal="right"/>
      <protection locked="0"/>
    </xf>
    <xf numFmtId="208" fontId="21" fillId="0" borderId="0"/>
    <xf numFmtId="209" fontId="21" fillId="0" borderId="0"/>
    <xf numFmtId="210" fontId="21" fillId="0" borderId="0"/>
    <xf numFmtId="208"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10" fillId="6" borderId="4" applyNumberFormat="0" applyAlignment="0" applyProtection="0"/>
    <xf numFmtId="0" fontId="132" fillId="108" borderId="4"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43" fontId="17" fillId="0" borderId="0" applyFont="0" applyFill="0" applyBorder="0" applyAlignment="0" applyProtection="0"/>
    <xf numFmtId="43" fontId="1" fillId="0" borderId="0" applyFont="0" applyFill="0" applyBorder="0" applyAlignment="0" applyProtection="0"/>
    <xf numFmtId="181" fontId="13" fillId="0" borderId="0" applyFont="0" applyFill="0" applyBorder="0" applyAlignment="0" applyProtection="0"/>
    <xf numFmtId="44" fontId="1" fillId="0" borderId="0" applyFont="0" applyFill="0" applyBorder="0" applyAlignment="0" applyProtection="0"/>
    <xf numFmtId="44" fontId="10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7" fillId="0" borderId="0" applyFont="0" applyFill="0" applyBorder="0" applyAlignment="0" applyProtection="0"/>
    <xf numFmtId="44" fontId="19" fillId="0" borderId="0" applyFont="0" applyFill="0" applyBorder="0" applyAlignment="0" applyProtection="0"/>
    <xf numFmtId="44" fontId="9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9" fontId="133" fillId="98" borderId="0">
      <alignment vertical="center"/>
    </xf>
    <xf numFmtId="49" fontId="133" fillId="99" borderId="0">
      <alignment vertical="center"/>
    </xf>
    <xf numFmtId="200"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43">
      <protection locked="0"/>
    </xf>
    <xf numFmtId="203"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43">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49" fontId="21" fillId="80" borderId="43">
      <alignment horizontal="left" vertical="top" wrapText="1"/>
      <protection locked="0"/>
    </xf>
    <xf numFmtId="49" fontId="21" fillId="80" borderId="43">
      <alignment horizontal="left" vertical="top" wrapText="1"/>
      <protection locked="0"/>
    </xf>
    <xf numFmtId="49" fontId="21" fillId="80" borderId="43">
      <alignment horizontal="left" vertical="top" wrapText="1"/>
      <protection locked="0"/>
    </xf>
    <xf numFmtId="208"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43">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211" fontId="21" fillId="60" borderId="43">
      <alignment horizontal="left" indent="1"/>
      <protection locked="0"/>
    </xf>
    <xf numFmtId="211" fontId="21" fillId="60" borderId="43">
      <alignment horizontal="left" indent="1"/>
      <protection locked="0"/>
    </xf>
    <xf numFmtId="211" fontId="21" fillId="60" borderId="43">
      <alignment horizontal="left" indent="1"/>
      <protection locked="0"/>
    </xf>
    <xf numFmtId="2" fontId="134" fillId="60" borderId="9">
      <protection locked="0"/>
    </xf>
    <xf numFmtId="16" fontId="29" fillId="0" borderId="0" applyFont="0" applyFill="0" applyBorder="0" applyAlignment="0" applyProtection="0"/>
    <xf numFmtId="15" fontId="29" fillId="0" borderId="0" applyFont="0" applyFill="0" applyBorder="0" applyAlignment="0" applyProtection="0"/>
    <xf numFmtId="17" fontId="29" fillId="0" borderId="0" applyFont="0" applyFill="0" applyBorder="0" applyAlignment="0" applyProtection="0"/>
    <xf numFmtId="212" fontId="14" fillId="78" borderId="0">
      <alignment horizontal="right"/>
    </xf>
    <xf numFmtId="15" fontId="135" fillId="109" borderId="0" applyNumberFormat="0" applyFont="0" applyBorder="0" applyAlignment="0" applyProtection="0"/>
    <xf numFmtId="199" fontId="136" fillId="74" borderId="0">
      <alignment horizontal="right"/>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33" fillId="110" borderId="0">
      <alignment horizontal="right" vertical="center"/>
    </xf>
    <xf numFmtId="0" fontId="133" fillId="89" borderId="0">
      <alignment horizontal="right" vertical="center"/>
    </xf>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84" fillId="111"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3" borderId="0">
      <alignment vertical="center"/>
    </xf>
    <xf numFmtId="0" fontId="137" fillId="113" borderId="0">
      <alignment vertical="center"/>
    </xf>
    <xf numFmtId="0" fontId="137" fillId="113" borderId="0">
      <alignment vertical="center"/>
    </xf>
    <xf numFmtId="0" fontId="138" fillId="0" borderId="44" applyNumberFormat="0" applyFill="0" applyAlignment="0" applyProtection="0"/>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9" fillId="53" borderId="0">
      <alignment vertical="center"/>
    </xf>
    <xf numFmtId="0" fontId="139" fillId="53" borderId="0">
      <alignment vertical="center"/>
    </xf>
    <xf numFmtId="0" fontId="140" fillId="0" borderId="45" applyNumberFormat="0" applyFill="0" applyAlignment="0" applyProtection="0"/>
    <xf numFmtId="0" fontId="139" fillId="53" borderId="0">
      <alignment vertical="center"/>
    </xf>
    <xf numFmtId="0" fontId="139" fillId="53" borderId="0">
      <alignment vertical="center"/>
    </xf>
    <xf numFmtId="0" fontId="139" fillId="53" borderId="0">
      <alignment vertical="center"/>
    </xf>
    <xf numFmtId="0" fontId="139" fillId="53" borderId="0">
      <alignment vertical="center"/>
    </xf>
    <xf numFmtId="0" fontId="141" fillId="0" borderId="0"/>
    <xf numFmtId="0" fontId="141" fillId="0" borderId="0"/>
    <xf numFmtId="0" fontId="142" fillId="0" borderId="11" applyNumberFormat="0" applyFill="0" applyAlignment="0" applyProtection="0"/>
    <xf numFmtId="0" fontId="141" fillId="0" borderId="0"/>
    <xf numFmtId="0" fontId="141" fillId="0" borderId="0"/>
    <xf numFmtId="0" fontId="141" fillId="0" borderId="0"/>
    <xf numFmtId="0" fontId="141" fillId="0" borderId="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2" fillId="0" borderId="0" applyNumberFormat="0" applyFill="0" applyBorder="0" applyAlignment="0" applyProtection="0"/>
    <xf numFmtId="1" fontId="19" fillId="60" borderId="0"/>
    <xf numFmtId="1" fontId="19" fillId="60" borderId="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46" fillId="97" borderId="12" applyNumberFormat="0" applyAlignment="0" applyProtection="0"/>
    <xf numFmtId="1" fontId="19" fillId="60" borderId="0"/>
    <xf numFmtId="1" fontId="19" fillId="60" borderId="0"/>
    <xf numFmtId="1" fontId="19" fillId="60" borderId="0"/>
    <xf numFmtId="1" fontId="19" fillId="60" borderId="0"/>
    <xf numFmtId="0" fontId="150" fillId="0" borderId="0">
      <alignment horizontal="left" indent="1"/>
    </xf>
    <xf numFmtId="0" fontId="151" fillId="0" borderId="0"/>
    <xf numFmtId="0" fontId="152" fillId="0" borderId="0">
      <alignment horizontal="center"/>
    </xf>
    <xf numFmtId="0" fontId="24" fillId="0" borderId="20" applyProtection="0">
      <alignment horizontal="center"/>
      <protection locked="0"/>
    </xf>
    <xf numFmtId="0" fontId="153" fillId="0" borderId="46" applyNumberFormat="0" applyFill="0" applyAlignment="0" applyProtection="0"/>
    <xf numFmtId="0" fontId="153" fillId="0" borderId="46"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33" fillId="114" borderId="0">
      <alignment horizontal="right" vertical="center"/>
    </xf>
    <xf numFmtId="0" fontId="133" fillId="90" borderId="0">
      <alignment horizontal="right" vertical="center"/>
    </xf>
    <xf numFmtId="49" fontId="154" fillId="98" borderId="0">
      <alignment horizontal="centerContinuous" vertical="center"/>
    </xf>
    <xf numFmtId="49" fontId="154" fillId="99" borderId="0">
      <alignment horizontal="centerContinuous" vertical="center"/>
    </xf>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9" fillId="0" borderId="0" applyNumberFormat="0" applyFont="0" applyFill="0" applyBorder="0" applyAlignment="0" applyProtection="0"/>
    <xf numFmtId="0" fontId="1" fillId="0" borderId="0"/>
    <xf numFmtId="0" fontId="17" fillId="0" borderId="0"/>
    <xf numFmtId="0" fontId="17" fillId="0" borderId="0"/>
    <xf numFmtId="0" fontId="19" fillId="0" borderId="0" applyNumberFormat="0" applyFont="0" applyFill="0" applyBorder="0" applyAlignment="0" applyProtection="0"/>
    <xf numFmtId="0" fontId="104" fillId="0" borderId="0"/>
    <xf numFmtId="214" fontId="29" fillId="0" borderId="0" applyFont="0" applyFill="0" applyBorder="0" applyAlignment="0" applyProtection="0"/>
    <xf numFmtId="215" fontId="29" fillId="0" borderId="0" applyFont="0" applyFill="0" applyBorder="0" applyAlignment="0" applyProtection="0"/>
    <xf numFmtId="216" fontId="29" fillId="0" borderId="0" applyFont="0" applyFill="0" applyBorder="0" applyAlignment="0" applyProtection="0"/>
    <xf numFmtId="217" fontId="29" fillId="0" borderId="0" applyFont="0" applyFill="0" applyBorder="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55" fillId="78" borderId="0">
      <alignment horizontal="left" vertical="top" wrapText="1"/>
    </xf>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9" fontId="1" fillId="0" borderId="0" applyFont="0" applyFill="0" applyBorder="0" applyAlignment="0" applyProtection="0"/>
    <xf numFmtId="9" fontId="29" fillId="0" borderId="0" applyFont="0" applyFill="0" applyBorder="0" applyAlignment="0" applyProtection="0"/>
    <xf numFmtId="200" fontId="156" fillId="0" borderId="0">
      <alignment horizontal="right"/>
    </xf>
    <xf numFmtId="199" fontId="157" fillId="74" borderId="0">
      <alignment horizontal="right"/>
    </xf>
    <xf numFmtId="0" fontId="133" fillId="98" borderId="0">
      <alignment horizontal="right" vertical="center"/>
    </xf>
    <xf numFmtId="0" fontId="133" fillId="99" borderId="0">
      <alignment horizontal="right" vertical="center"/>
    </xf>
    <xf numFmtId="0" fontId="158" fillId="0" borderId="47" applyFill="0" applyProtection="0">
      <alignment horizontal="right" wrapText="1"/>
    </xf>
    <xf numFmtId="0" fontId="158" fillId="0" borderId="0" applyFill="0" applyProtection="0">
      <alignment wrapText="1"/>
    </xf>
    <xf numFmtId="0" fontId="30" fillId="57" borderId="8">
      <alignment horizontal="center"/>
    </xf>
    <xf numFmtId="0" fontId="30" fillId="57" borderId="8">
      <alignment horizontal="center"/>
    </xf>
    <xf numFmtId="0" fontId="30" fillId="57" borderId="8">
      <alignment horizontal="center"/>
    </xf>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198" fontId="19" fillId="0" borderId="0" applyAlignment="0">
      <alignment horizontal="left"/>
    </xf>
    <xf numFmtId="0" fontId="1" fillId="0" borderId="0"/>
    <xf numFmtId="49" fontId="29" fillId="0" borderId="0" applyFont="0" applyFill="0" applyBorder="0" applyAlignment="0" applyProtection="0"/>
    <xf numFmtId="0" fontId="1" fillId="0" borderId="0"/>
    <xf numFmtId="0" fontId="33" fillId="78" borderId="0"/>
    <xf numFmtId="0" fontId="33" fillId="74" borderId="0"/>
    <xf numFmtId="0" fontId="1" fillId="0" borderId="0"/>
    <xf numFmtId="0" fontId="14" fillId="78" borderId="0">
      <alignment horizontal="left"/>
    </xf>
    <xf numFmtId="0" fontId="14" fillId="74" borderId="0">
      <alignment horizontal="left"/>
    </xf>
    <xf numFmtId="0" fontId="1" fillId="0" borderId="0"/>
    <xf numFmtId="0" fontId="14" fillId="78" borderId="0">
      <alignment horizontal="left" indent="1"/>
    </xf>
    <xf numFmtId="0" fontId="14" fillId="74" borderId="0">
      <alignment horizontal="left" indent="1"/>
    </xf>
    <xf numFmtId="0" fontId="1" fillId="0" borderId="0"/>
    <xf numFmtId="0" fontId="14" fillId="78" borderId="0">
      <alignment horizontal="left" vertical="center" indent="2"/>
    </xf>
    <xf numFmtId="0" fontId="14" fillId="74" borderId="0">
      <alignment horizontal="left" vertical="center" indent="2"/>
    </xf>
    <xf numFmtId="0" fontId="1" fillId="0" borderId="0"/>
    <xf numFmtId="49" fontId="159" fillId="0" borderId="0" applyFill="0" applyBorder="0" applyProtection="0">
      <alignment horizontal="center" vertical="top"/>
    </xf>
    <xf numFmtId="0" fontId="1" fillId="0" borderId="0"/>
    <xf numFmtId="0" fontId="28" fillId="0" borderId="0">
      <alignment horizontal="center"/>
    </xf>
    <xf numFmtId="0" fontId="1" fillId="0" borderId="0"/>
    <xf numFmtId="15" fontId="28" fillId="0" borderId="0">
      <alignment horizontal="center"/>
    </xf>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49" fontId="69" fillId="74" borderId="0"/>
    <xf numFmtId="0" fontId="1" fillId="0" borderId="0"/>
    <xf numFmtId="0" fontId="162" fillId="0" borderId="0" applyNumberFormat="0" applyFill="0" applyBorder="0" applyAlignment="0" applyProtection="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37" fillId="107" borderId="48"/>
    <xf numFmtId="0" fontId="1" fillId="0" borderId="0"/>
    <xf numFmtId="0" fontId="87" fillId="107" borderId="49">
      <alignment horizontal="left"/>
    </xf>
    <xf numFmtId="0" fontId="1" fillId="0" borderId="0"/>
    <xf numFmtId="22" fontId="21" fillId="53" borderId="49">
      <alignment vertical="center"/>
    </xf>
    <xf numFmtId="0" fontId="1" fillId="0" borderId="0"/>
    <xf numFmtId="0" fontId="21" fillId="53" borderId="49">
      <alignment horizontal="left" vertical="top" wrapText="1"/>
    </xf>
    <xf numFmtId="0" fontId="1" fillId="0" borderId="0"/>
    <xf numFmtId="0" fontId="21" fillId="53" borderId="50"/>
    <xf numFmtId="0" fontId="1" fillId="0" borderId="0"/>
    <xf numFmtId="0" fontId="21" fillId="53" borderId="5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4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49" fontId="159" fillId="40" borderId="0" applyNumberFormat="0" applyFont="0" applyBorder="0" applyAlignment="0" applyProtection="0">
      <alignment horizontal="center"/>
    </xf>
    <xf numFmtId="49" fontId="159" fillId="70" borderId="0" applyNumberFormat="0" applyFont="0" applyBorder="0" applyAlignment="0" applyProtection="0">
      <alignment horizontal="center"/>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218" fontId="135" fillId="0" borderId="0" applyFont="0" applyFill="0" applyBorder="0" applyAlignment="0" applyProtection="0"/>
    <xf numFmtId="0" fontId="1" fillId="0" borderId="0"/>
    <xf numFmtId="0" fontId="19" fillId="80" borderId="9">
      <protection locked="0"/>
    </xf>
    <xf numFmtId="195" fontId="19" fillId="0" borderId="33">
      <protection locked="0"/>
    </xf>
    <xf numFmtId="184" fontId="79" fillId="80" borderId="9"/>
    <xf numFmtId="183" fontId="19" fillId="80" borderId="9"/>
    <xf numFmtId="183" fontId="19" fillId="80" borderId="9"/>
    <xf numFmtId="183" fontId="19" fillId="80" borderId="9"/>
    <xf numFmtId="183" fontId="19" fillId="80" borderId="9"/>
    <xf numFmtId="183" fontId="19" fillId="80" borderId="9"/>
    <xf numFmtId="184" fontId="79" fillId="80" borderId="9"/>
    <xf numFmtId="184" fontId="79" fillId="80" borderId="9"/>
    <xf numFmtId="184" fontId="79" fillId="80" borderId="9"/>
    <xf numFmtId="184" fontId="79" fillId="80" borderId="9"/>
    <xf numFmtId="184" fontId="79" fillId="80" borderId="9"/>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4" fontId="79" fillId="80" borderId="9"/>
    <xf numFmtId="184" fontId="79" fillId="80" borderId="9"/>
    <xf numFmtId="184" fontId="79" fillId="80" borderId="9"/>
    <xf numFmtId="184" fontId="79" fillId="80" borderId="9"/>
    <xf numFmtId="184" fontId="79" fillId="80" borderId="9"/>
    <xf numFmtId="183" fontId="81" fillId="60" borderId="9"/>
    <xf numFmtId="184" fontId="79" fillId="80" borderId="9"/>
    <xf numFmtId="195" fontId="19" fillId="0" borderId="33">
      <protection locked="0"/>
    </xf>
    <xf numFmtId="187" fontId="79" fillId="70" borderId="9" applyNumberFormat="0" applyFont="0" applyBorder="0" applyAlignment="0"/>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87" fontId="79" fillId="61" borderId="9" applyNumberFormat="0" applyFont="0" applyBorder="0" applyAlignment="0">
      <protection locked="0"/>
    </xf>
    <xf numFmtId="187" fontId="79" fillId="63" borderId="9" applyNumberFormat="0" applyFont="0" applyBorder="0" applyAlignment="0"/>
    <xf numFmtId="184" fontId="82" fillId="58" borderId="9"/>
    <xf numFmtId="0" fontId="92" fillId="42" borderId="36" applyNumberFormat="0" applyFont="0" applyAlignment="0" applyProtection="0"/>
    <xf numFmtId="0" fontId="92" fillId="42" borderId="36" applyNumberFormat="0" applyFont="0" applyAlignment="0" applyProtection="0"/>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0" fontId="49" fillId="81" borderId="23" applyNumberFormat="0" applyAlignment="0" applyProtection="0"/>
    <xf numFmtId="0" fontId="49" fillId="81" borderId="23" applyNumberFormat="0" applyAlignment="0" applyProtection="0"/>
    <xf numFmtId="0" fontId="58" fillId="53" borderId="9">
      <alignment horizontal="center" vertical="center" wrapText="1"/>
    </xf>
    <xf numFmtId="0" fontId="51" fillId="0" borderId="41" applyNumberFormat="0" applyFill="0" applyAlignment="0" applyProtection="0"/>
    <xf numFmtId="0" fontId="51" fillId="0" borderId="41" applyNumberFormat="0" applyFill="0" applyAlignment="0" applyProtection="0"/>
    <xf numFmtId="0" fontId="1" fillId="0" borderId="0"/>
    <xf numFmtId="0" fontId="1" fillId="0" borderId="0"/>
    <xf numFmtId="0" fontId="17" fillId="0" borderId="0"/>
    <xf numFmtId="0" fontId="92" fillId="42" borderId="36" applyNumberFormat="0" applyFont="0" applyAlignment="0" applyProtection="0"/>
    <xf numFmtId="0" fontId="92" fillId="42" borderId="36" applyNumberFormat="0" applyFont="0" applyAlignment="0" applyProtection="0"/>
    <xf numFmtId="0" fontId="49" fillId="81" borderId="23" applyNumberFormat="0" applyAlignment="0" applyProtection="0"/>
    <xf numFmtId="0" fontId="49" fillId="81" borderId="23" applyNumberFormat="0" applyAlignment="0" applyProtection="0"/>
    <xf numFmtId="0" fontId="51" fillId="0" borderId="41" applyNumberFormat="0" applyFill="0" applyAlignment="0" applyProtection="0"/>
    <xf numFmtId="0" fontId="51" fillId="0" borderId="41" applyNumberFormat="0" applyFill="0" applyAlignment="0" applyProtection="0"/>
    <xf numFmtId="0" fontId="19" fillId="80" borderId="9">
      <protection locked="0"/>
    </xf>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184" fontId="79" fillId="80" borderId="9"/>
    <xf numFmtId="184" fontId="79" fillId="80" borderId="9"/>
    <xf numFmtId="184" fontId="79" fillId="80" borderId="9"/>
    <xf numFmtId="184" fontId="79" fillId="80" borderId="9"/>
    <xf numFmtId="184" fontId="79" fillId="80" borderId="9"/>
    <xf numFmtId="184" fontId="79" fillId="80" borderId="9"/>
    <xf numFmtId="41" fontId="7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80" borderId="9">
      <protection locked="0"/>
    </xf>
    <xf numFmtId="0" fontId="19" fillId="80" borderId="9">
      <protection locked="0"/>
    </xf>
    <xf numFmtId="184" fontId="79" fillId="80" borderId="9"/>
    <xf numFmtId="184" fontId="79" fillId="80" borderId="9"/>
    <xf numFmtId="184" fontId="79" fillId="80" borderId="9"/>
    <xf numFmtId="184" fontId="79" fillId="80" borderId="9"/>
    <xf numFmtId="184" fontId="79" fillId="80" borderId="9"/>
    <xf numFmtId="184" fontId="79" fillId="80" borderId="9"/>
    <xf numFmtId="41" fontId="19" fillId="0" borderId="0" applyFont="0" applyFill="0" applyBorder="0" applyAlignment="0" applyProtection="0"/>
    <xf numFmtId="41" fontId="19" fillId="0" borderId="0" applyFont="0" applyFill="0" applyBorder="0" applyAlignment="0" applyProtection="0"/>
    <xf numFmtId="43" fontId="1" fillId="0" borderId="0" applyFont="0" applyFill="0" applyBorder="0" applyAlignment="0" applyProtection="0"/>
    <xf numFmtId="0" fontId="17" fillId="0" borderId="0"/>
    <xf numFmtId="0" fontId="1" fillId="0" borderId="0"/>
    <xf numFmtId="0" fontId="1" fillId="0" borderId="0"/>
    <xf numFmtId="0" fontId="17" fillId="0" borderId="0"/>
    <xf numFmtId="184" fontId="79" fillId="80" borderId="9"/>
    <xf numFmtId="184" fontId="79" fillId="80" borderId="9"/>
    <xf numFmtId="184" fontId="79" fillId="80" borderId="9"/>
    <xf numFmtId="184" fontId="79" fillId="80" borderId="9"/>
    <xf numFmtId="184" fontId="79" fillId="80" borderId="9"/>
    <xf numFmtId="184" fontId="79" fillId="80" borderId="9"/>
    <xf numFmtId="43" fontId="19" fillId="0" borderId="0" applyFont="0" applyFill="0" applyBorder="0" applyAlignment="0" applyProtection="0"/>
    <xf numFmtId="0" fontId="1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 fillId="0" borderId="0"/>
    <xf numFmtId="0" fontId="17" fillId="0" borderId="0"/>
    <xf numFmtId="43" fontId="19" fillId="0" borderId="0" applyFont="0" applyFill="0" applyBorder="0" applyAlignment="0" applyProtection="0"/>
    <xf numFmtId="0" fontId="17" fillId="0" borderId="0"/>
    <xf numFmtId="0" fontId="17" fillId="0" borderId="0"/>
    <xf numFmtId="0" fontId="1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 fillId="0" borderId="0"/>
    <xf numFmtId="0" fontId="17" fillId="0" borderId="0"/>
    <xf numFmtId="0" fontId="19" fillId="0" borderId="0"/>
    <xf numFmtId="0" fontId="17" fillId="0" borderId="0"/>
    <xf numFmtId="43" fontId="19" fillId="0" borderId="0" applyFont="0" applyFill="0" applyBorder="0" applyAlignment="0" applyProtection="0"/>
    <xf numFmtId="0" fontId="17" fillId="0" borderId="0"/>
    <xf numFmtId="43" fontId="19" fillId="0" borderId="0" applyFont="0" applyFill="0" applyBorder="0" applyAlignment="0" applyProtection="0"/>
    <xf numFmtId="0" fontId="17" fillId="0" borderId="0"/>
    <xf numFmtId="9" fontId="1" fillId="0" borderId="0" applyFont="0" applyFill="0" applyBorder="0" applyAlignment="0" applyProtection="0"/>
    <xf numFmtId="0" fontId="17" fillId="0" borderId="0"/>
    <xf numFmtId="0" fontId="17" fillId="0" borderId="0"/>
    <xf numFmtId="0" fontId="17" fillId="0" borderId="0"/>
    <xf numFmtId="0" fontId="19" fillId="0" borderId="0"/>
    <xf numFmtId="0" fontId="17" fillId="0" borderId="0"/>
    <xf numFmtId="9" fontId="17" fillId="0" borderId="0" applyFont="0" applyFill="0" applyBorder="0" applyAlignment="0" applyProtection="0"/>
    <xf numFmtId="9" fontId="2" fillId="0" borderId="0" applyFont="0" applyFill="0" applyBorder="0" applyAlignment="0" applyProtection="0"/>
  </cellStyleXfs>
  <cellXfs count="117">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163"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wrapText="1"/>
    </xf>
    <xf numFmtId="0" fontId="6" fillId="0" borderId="0" xfId="0" applyFont="1" applyAlignment="1">
      <alignment vertical="top"/>
    </xf>
    <xf numFmtId="0" fontId="6" fillId="0" borderId="0" xfId="5" applyFont="1" applyAlignment="1">
      <alignment horizontal="left" vertical="top" wrapText="1"/>
    </xf>
    <xf numFmtId="0" fontId="6" fillId="0" borderId="0" xfId="0" applyFont="1" applyAlignment="1">
      <alignment horizontal="left" vertical="center"/>
    </xf>
    <xf numFmtId="0" fontId="9" fillId="0" borderId="0" xfId="0" applyFont="1" applyAlignment="1">
      <alignment horizontal="left" wrapText="1" readingOrder="1"/>
    </xf>
    <xf numFmtId="0" fontId="6" fillId="0" borderId="0" xfId="0" applyFont="1" applyAlignment="1">
      <alignment horizontal="left" wrapText="1"/>
    </xf>
    <xf numFmtId="165" fontId="0" fillId="0" borderId="0" xfId="0" applyNumberFormat="1"/>
    <xf numFmtId="0" fontId="7" fillId="0" borderId="0" xfId="4" applyAlignment="1">
      <alignment vertical="top" wrapText="1"/>
    </xf>
    <xf numFmtId="0" fontId="0" fillId="0" borderId="0" xfId="0" pivotButton="1"/>
    <xf numFmtId="9" fontId="0" fillId="0" borderId="0" xfId="55011" applyFont="1"/>
    <xf numFmtId="2" fontId="0" fillId="0" borderId="0" xfId="55011" applyNumberFormat="1" applyFont="1"/>
    <xf numFmtId="0" fontId="166" fillId="0" borderId="0" xfId="0" applyFont="1"/>
    <xf numFmtId="0" fontId="165" fillId="0" borderId="0" xfId="4" applyFont="1" applyFill="1" applyAlignment="1">
      <alignment horizontal="left" readingOrder="1"/>
    </xf>
    <xf numFmtId="0" fontId="0" fillId="0" borderId="0" xfId="0" applyAlignment="1">
      <alignment horizontal="left"/>
    </xf>
    <xf numFmtId="0" fontId="0" fillId="0" borderId="0" xfId="0" applyAlignment="1">
      <alignment horizontal="center"/>
    </xf>
    <xf numFmtId="0" fontId="168" fillId="0" borderId="9" xfId="0" applyFont="1" applyBorder="1"/>
    <xf numFmtId="165" fontId="104" fillId="0" borderId="9" xfId="0" applyNumberFormat="1" applyFont="1" applyBorder="1" applyAlignment="1">
      <alignment horizontal="center"/>
    </xf>
    <xf numFmtId="0" fontId="104" fillId="0" borderId="9" xfId="0" applyFont="1" applyBorder="1" applyAlignment="1">
      <alignment horizontal="center"/>
    </xf>
    <xf numFmtId="0" fontId="104" fillId="0" borderId="9" xfId="0" applyFont="1" applyBorder="1" applyAlignment="1">
      <alignment horizontal="center" wrapText="1" readingOrder="1"/>
    </xf>
    <xf numFmtId="165" fontId="104" fillId="0" borderId="9" xfId="55011" applyNumberFormat="1" applyFont="1" applyFill="1" applyBorder="1" applyAlignment="1">
      <alignment horizontal="center" vertical="center"/>
    </xf>
    <xf numFmtId="165" fontId="104" fillId="0" borderId="9" xfId="0" applyNumberFormat="1" applyFont="1" applyBorder="1" applyAlignment="1">
      <alignment horizontal="center" vertical="center"/>
    </xf>
    <xf numFmtId="165" fontId="15" fillId="0" borderId="9" xfId="0" applyNumberFormat="1" applyFont="1" applyBorder="1" applyAlignment="1">
      <alignment horizontal="center" wrapText="1" readingOrder="1"/>
    </xf>
    <xf numFmtId="165" fontId="15" fillId="0" borderId="9" xfId="55011" applyNumberFormat="1" applyFont="1" applyFill="1" applyBorder="1" applyAlignment="1">
      <alignment horizontal="center" vertical="center"/>
    </xf>
    <xf numFmtId="165" fontId="104" fillId="0" borderId="9" xfId="0" applyNumberFormat="1" applyFont="1" applyBorder="1" applyAlignment="1">
      <alignment horizontal="center" wrapText="1" readingOrder="1"/>
    </xf>
    <xf numFmtId="0" fontId="168" fillId="0" borderId="9" xfId="0" applyFont="1" applyBorder="1" applyAlignment="1">
      <alignment horizontal="left"/>
    </xf>
    <xf numFmtId="0" fontId="7" fillId="0" borderId="0" xfId="4"/>
    <xf numFmtId="0" fontId="4" fillId="0" borderId="0" xfId="0" applyFont="1" applyAlignment="1">
      <alignment vertical="top" wrapText="1"/>
    </xf>
    <xf numFmtId="0" fontId="169" fillId="0" borderId="0" xfId="4" applyFont="1"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0" fontId="7" fillId="0" borderId="0" xfId="4" applyFill="1" applyAlignment="1">
      <alignment wrapText="1"/>
    </xf>
    <xf numFmtId="0" fontId="3" fillId="0" borderId="0" xfId="1"/>
    <xf numFmtId="0" fontId="6" fillId="0" borderId="0" xfId="0" applyFont="1" applyAlignment="1">
      <alignment readingOrder="1"/>
    </xf>
    <xf numFmtId="0" fontId="3" fillId="0" borderId="0" xfId="1" applyFill="1" applyAlignment="1">
      <alignment readingOrder="1"/>
    </xf>
    <xf numFmtId="165" fontId="9" fillId="0" borderId="53" xfId="0" applyNumberFormat="1" applyFont="1" applyBorder="1" applyAlignment="1">
      <alignment horizontal="right" vertical="top" wrapText="1" readingOrder="1"/>
    </xf>
    <xf numFmtId="165" fontId="9" fillId="0" borderId="0" xfId="0" applyNumberFormat="1" applyFont="1" applyAlignment="1">
      <alignment horizontal="right" vertical="top" wrapText="1" readingOrder="1"/>
    </xf>
    <xf numFmtId="0" fontId="0" fillId="0" borderId="0" xfId="0" applyAlignment="1">
      <alignment horizontal="right"/>
    </xf>
    <xf numFmtId="0" fontId="6" fillId="0" borderId="0" xfId="0" applyFont="1" applyAlignment="1">
      <alignment horizontal="left" vertical="top" readingOrder="1"/>
    </xf>
    <xf numFmtId="0" fontId="6" fillId="0" borderId="0" xfId="0" applyFont="1" applyAlignment="1">
      <alignment vertical="top" readingOrder="1"/>
    </xf>
    <xf numFmtId="0" fontId="165" fillId="0" borderId="0" xfId="4" applyFont="1" applyFill="1" applyAlignment="1">
      <alignment vertical="top" wrapText="1" readingOrder="1"/>
    </xf>
    <xf numFmtId="165" fontId="9" fillId="0" borderId="56" xfId="0" applyNumberFormat="1" applyFont="1" applyBorder="1" applyAlignment="1">
      <alignment horizontal="right" vertical="top" wrapText="1" readingOrder="1"/>
    </xf>
    <xf numFmtId="0" fontId="164" fillId="0" borderId="0" xfId="0" applyFont="1" applyAlignment="1">
      <alignment horizontal="left"/>
    </xf>
    <xf numFmtId="0" fontId="170" fillId="0" borderId="0" xfId="0" applyFont="1" applyAlignment="1">
      <alignment horizontal="left" wrapText="1" readingOrder="1"/>
    </xf>
    <xf numFmtId="0" fontId="170" fillId="0" borderId="54" xfId="0" applyFont="1" applyBorder="1" applyAlignment="1">
      <alignment horizontal="left" wrapText="1" readingOrder="1"/>
    </xf>
    <xf numFmtId="165" fontId="104" fillId="0" borderId="59" xfId="0" applyNumberFormat="1" applyFont="1" applyBorder="1" applyAlignment="1">
      <alignment horizontal="center"/>
    </xf>
    <xf numFmtId="0" fontId="104" fillId="0" borderId="58" xfId="0" applyFont="1" applyBorder="1" applyAlignment="1">
      <alignment horizontal="center" wrapText="1" readingOrder="1"/>
    </xf>
    <xf numFmtId="165" fontId="104" fillId="0" borderId="9" xfId="55011" applyNumberFormat="1" applyFont="1" applyFill="1" applyBorder="1" applyAlignment="1">
      <alignment horizontal="center" wrapText="1" readingOrder="1"/>
    </xf>
    <xf numFmtId="0" fontId="104" fillId="0" borderId="9" xfId="0" applyFont="1" applyBorder="1" applyAlignment="1">
      <alignment horizontal="left" vertical="center"/>
    </xf>
    <xf numFmtId="0" fontId="104" fillId="0" borderId="9" xfId="0" applyFont="1" applyBorder="1" applyAlignment="1">
      <alignment horizontal="left" vertical="center" wrapText="1" readingOrder="1"/>
    </xf>
    <xf numFmtId="0" fontId="6" fillId="0" borderId="0" xfId="0" applyFont="1" applyAlignment="1">
      <alignment horizontal="left" vertical="top" wrapText="1"/>
    </xf>
    <xf numFmtId="0" fontId="0" fillId="0" borderId="60" xfId="0" applyBorder="1"/>
    <xf numFmtId="0" fontId="0" fillId="0" borderId="61" xfId="0" applyBorder="1"/>
    <xf numFmtId="0" fontId="166" fillId="0" borderId="62" xfId="0" applyFont="1" applyBorder="1"/>
    <xf numFmtId="0" fontId="3" fillId="0" borderId="0" xfId="1" applyFill="1" applyAlignment="1">
      <alignment horizontal="left" readingOrder="1"/>
    </xf>
    <xf numFmtId="0" fontId="164" fillId="0" borderId="0" xfId="0" applyFont="1" applyAlignment="1">
      <alignment horizontal="left" readingOrder="1"/>
    </xf>
    <xf numFmtId="0" fontId="172" fillId="0" borderId="9" xfId="0" applyFont="1" applyBorder="1" applyAlignment="1">
      <alignment horizontal="center" vertical="center"/>
    </xf>
    <xf numFmtId="165" fontId="172" fillId="0" borderId="9" xfId="0" applyNumberFormat="1" applyFont="1" applyBorder="1" applyAlignment="1">
      <alignment horizontal="center" vertical="center" wrapText="1" readingOrder="1"/>
    </xf>
    <xf numFmtId="0" fontId="172" fillId="0" borderId="9" xfId="0" applyFont="1" applyBorder="1" applyAlignment="1">
      <alignment vertical="center"/>
    </xf>
    <xf numFmtId="0" fontId="173" fillId="0" borderId="0" xfId="0" applyFont="1" applyAlignment="1">
      <alignment readingOrder="1"/>
    </xf>
    <xf numFmtId="0" fontId="6" fillId="0" borderId="0" xfId="0" applyFont="1" applyAlignment="1">
      <alignment wrapText="1" readingOrder="1"/>
    </xf>
    <xf numFmtId="0" fontId="164" fillId="0" borderId="0" xfId="0" applyFont="1"/>
    <xf numFmtId="0" fontId="173" fillId="0" borderId="0" xfId="4" applyFont="1" applyFill="1" applyAlignment="1">
      <alignment readingOrder="1"/>
    </xf>
    <xf numFmtId="0" fontId="164" fillId="0" borderId="0" xfId="0" applyFont="1" applyAlignment="1">
      <alignment readingOrder="1"/>
    </xf>
    <xf numFmtId="165" fontId="165" fillId="0" borderId="0" xfId="0" applyNumberFormat="1" applyFont="1" applyAlignment="1">
      <alignment horizontal="right" wrapText="1" readingOrder="1"/>
    </xf>
    <xf numFmtId="165" fontId="165" fillId="0" borderId="54" xfId="0" applyNumberFormat="1" applyFont="1" applyBorder="1" applyAlignment="1">
      <alignment horizontal="right" wrapText="1" readingOrder="1"/>
    </xf>
    <xf numFmtId="0" fontId="3" fillId="0" borderId="0" xfId="0" applyFont="1" applyAlignment="1">
      <alignment horizontal="left"/>
    </xf>
    <xf numFmtId="0" fontId="6" fillId="0" borderId="0" xfId="0" applyFont="1" applyAlignment="1">
      <alignment horizontal="left" readingOrder="1"/>
    </xf>
    <xf numFmtId="165" fontId="165" fillId="0" borderId="53" xfId="0" applyNumberFormat="1" applyFont="1" applyBorder="1" applyAlignment="1">
      <alignment horizontal="right"/>
    </xf>
    <xf numFmtId="165" fontId="165" fillId="0" borderId="0" xfId="0" applyNumberFormat="1" applyFont="1" applyAlignment="1">
      <alignment horizontal="right"/>
    </xf>
    <xf numFmtId="165" fontId="165" fillId="0" borderId="55" xfId="0" applyNumberFormat="1" applyFont="1" applyBorder="1" applyAlignment="1">
      <alignment horizontal="right"/>
    </xf>
    <xf numFmtId="165" fontId="165" fillId="0" borderId="57" xfId="0" applyNumberFormat="1" applyFont="1" applyBorder="1" applyAlignment="1">
      <alignment horizontal="right"/>
    </xf>
    <xf numFmtId="165" fontId="165" fillId="0" borderId="54" xfId="0" applyNumberFormat="1" applyFont="1" applyBorder="1" applyAlignment="1">
      <alignment horizontal="right"/>
    </xf>
    <xf numFmtId="165" fontId="6" fillId="0" borderId="0" xfId="55011" applyNumberFormat="1" applyFont="1" applyFill="1" applyBorder="1" applyAlignment="1">
      <alignment horizontal="right"/>
    </xf>
    <xf numFmtId="165" fontId="171" fillId="0" borderId="53" xfId="55011" applyNumberFormat="1" applyFont="1" applyFill="1" applyBorder="1" applyAlignment="1">
      <alignment horizontal="right"/>
    </xf>
    <xf numFmtId="165" fontId="171" fillId="0" borderId="0" xfId="55011" applyNumberFormat="1" applyFont="1" applyFill="1" applyBorder="1" applyAlignment="1">
      <alignment horizontal="right"/>
    </xf>
    <xf numFmtId="165" fontId="165" fillId="0" borderId="0" xfId="55011" applyNumberFormat="1" applyFont="1" applyFill="1" applyBorder="1" applyAlignment="1">
      <alignment horizontal="right"/>
    </xf>
    <xf numFmtId="165" fontId="171" fillId="0" borderId="55" xfId="55011" applyNumberFormat="1" applyFont="1" applyFill="1" applyBorder="1" applyAlignment="1">
      <alignment horizontal="right"/>
    </xf>
    <xf numFmtId="165" fontId="171" fillId="0" borderId="54" xfId="55011" applyNumberFormat="1" applyFont="1" applyFill="1" applyBorder="1" applyAlignment="1">
      <alignment horizontal="right"/>
    </xf>
    <xf numFmtId="165" fontId="165" fillId="0" borderId="54" xfId="55011" applyNumberFormat="1" applyFont="1" applyFill="1" applyBorder="1" applyAlignment="1">
      <alignment horizontal="right"/>
    </xf>
    <xf numFmtId="165" fontId="6" fillId="0" borderId="53" xfId="55011" applyNumberFormat="1" applyFont="1" applyFill="1" applyBorder="1" applyAlignment="1">
      <alignment horizontal="right"/>
    </xf>
    <xf numFmtId="165" fontId="6" fillId="0" borderId="53" xfId="0" applyNumberFormat="1" applyFont="1" applyBorder="1" applyAlignment="1">
      <alignment horizontal="right"/>
    </xf>
    <xf numFmtId="165" fontId="6" fillId="0" borderId="0" xfId="0" applyNumberFormat="1" applyFont="1" applyAlignment="1">
      <alignment horizontal="right"/>
    </xf>
    <xf numFmtId="165" fontId="104" fillId="0" borderId="59" xfId="0" applyNumberFormat="1" applyFont="1" applyBorder="1" applyAlignment="1">
      <alignment horizontal="center" wrapText="1" readingOrder="1"/>
    </xf>
    <xf numFmtId="165" fontId="104" fillId="0" borderId="59" xfId="0" applyNumberFormat="1" applyFont="1" applyBorder="1" applyAlignment="1">
      <alignment horizontal="center" vertical="center"/>
    </xf>
    <xf numFmtId="165" fontId="104" fillId="0" borderId="59" xfId="55011" applyNumberFormat="1" applyFont="1" applyFill="1" applyBorder="1" applyAlignment="1">
      <alignment horizontal="center" vertical="center"/>
    </xf>
    <xf numFmtId="0" fontId="104" fillId="0" borderId="63" xfId="0" applyFont="1" applyBorder="1" applyAlignment="1">
      <alignment horizontal="center" wrapText="1" readingOrder="1"/>
    </xf>
    <xf numFmtId="165" fontId="104" fillId="0" borderId="64" xfId="0" applyNumberFormat="1" applyFont="1" applyBorder="1" applyAlignment="1">
      <alignment horizontal="center" wrapText="1" readingOrder="1"/>
    </xf>
    <xf numFmtId="165" fontId="104" fillId="0" borderId="64" xfId="0" applyNumberFormat="1" applyFont="1" applyBorder="1" applyAlignment="1">
      <alignment horizontal="center"/>
    </xf>
    <xf numFmtId="165" fontId="104" fillId="0" borderId="65" xfId="0" applyNumberFormat="1" applyFont="1" applyBorder="1" applyAlignment="1">
      <alignment horizontal="center"/>
    </xf>
    <xf numFmtId="2" fontId="164" fillId="0" borderId="53" xfId="0" applyNumberFormat="1" applyFont="1" applyBorder="1" applyAlignment="1">
      <alignment horizontal="right" wrapText="1" readingOrder="1"/>
    </xf>
    <xf numFmtId="2" fontId="164" fillId="0" borderId="0" xfId="55011" applyNumberFormat="1" applyFont="1" applyFill="1" applyBorder="1" applyAlignment="1">
      <alignment horizontal="right"/>
    </xf>
    <xf numFmtId="2" fontId="164" fillId="0" borderId="0" xfId="0" applyNumberFormat="1" applyFont="1" applyAlignment="1">
      <alignment horizontal="right"/>
    </xf>
    <xf numFmtId="164" fontId="0" fillId="0" borderId="0" xfId="0" applyNumberFormat="1"/>
    <xf numFmtId="10" fontId="176" fillId="0" borderId="0" xfId="0" applyNumberFormat="1" applyFont="1" applyAlignment="1">
      <alignment horizontal="center" vertical="center"/>
    </xf>
    <xf numFmtId="0" fontId="177" fillId="0" borderId="0" xfId="0" applyFont="1"/>
    <xf numFmtId="0" fontId="7" fillId="0" borderId="0" xfId="4" applyFill="1" applyBorder="1" applyAlignment="1">
      <alignment wrapText="1"/>
    </xf>
    <xf numFmtId="165" fontId="104" fillId="0" borderId="9" xfId="55011" applyNumberFormat="1" applyFont="1" applyFill="1" applyBorder="1" applyAlignment="1">
      <alignment horizontal="center"/>
    </xf>
    <xf numFmtId="165" fontId="104" fillId="0" borderId="59" xfId="55011" applyNumberFormat="1" applyFont="1" applyFill="1" applyBorder="1" applyAlignment="1">
      <alignment horizontal="center"/>
    </xf>
    <xf numFmtId="0" fontId="3" fillId="0" borderId="0" xfId="1" applyAlignment="1">
      <alignment readingOrder="1"/>
    </xf>
    <xf numFmtId="0" fontId="0" fillId="0" borderId="0" xfId="0" applyAlignment="1">
      <alignment horizontal="right" vertical="center"/>
    </xf>
    <xf numFmtId="0" fontId="178" fillId="0" borderId="0" xfId="0" applyFont="1" applyAlignment="1">
      <alignment horizontal="left" wrapText="1" readingOrder="1"/>
    </xf>
    <xf numFmtId="165" fontId="177" fillId="0" borderId="0" xfId="0" applyNumberFormat="1" applyFont="1" applyAlignment="1">
      <alignment horizontal="right"/>
    </xf>
    <xf numFmtId="0" fontId="7" fillId="0" borderId="0" xfId="4" applyFill="1" applyBorder="1" applyAlignment="1"/>
    <xf numFmtId="0" fontId="7" fillId="0" borderId="0" xfId="4" applyFill="1" applyBorder="1" applyAlignment="1">
      <alignment readingOrder="1"/>
    </xf>
    <xf numFmtId="0" fontId="0" fillId="0" borderId="0" xfId="0" applyNumberFormat="1"/>
    <xf numFmtId="0" fontId="7" fillId="0" borderId="0" xfId="4" applyFill="1" applyAlignment="1">
      <alignment vertical="top" wrapText="1"/>
    </xf>
    <xf numFmtId="0" fontId="7" fillId="0" borderId="0" xfId="4" applyFill="1"/>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102">
    <dxf>
      <numFmt numFmtId="165" formatCode="0.0"/>
    </dxf>
    <dxf>
      <numFmt numFmtId="165" formatCode="0.0"/>
    </dxf>
    <dxf>
      <numFmt numFmtId="165" formatCode="0.0"/>
    </dxf>
    <dxf>
      <border>
        <bottom style="thin">
          <color indexed="64"/>
        </bottom>
      </border>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border>
        <bottom style="thin">
          <color indexed="64"/>
        </bottom>
      </border>
    </dxf>
    <dxf>
      <numFmt numFmtId="165" formatCode="0.0"/>
    </dxf>
    <dxf>
      <numFmt numFmtId="165" formatCode="0.0"/>
    </dxf>
    <dxf>
      <numFmt numFmtId="165" formatCode="0.0"/>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font>
      <fill>
        <patternFill patternType="none">
          <fgColor indexed="64"/>
          <bgColor auto="1"/>
        </patternFill>
      </fill>
      <alignment horizontal="left" vertical="center" textRotation="0" indent="0" justifyLastLine="0" shrinkToFit="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center" vertical="bottom" textRotation="0" wrapText="1" indent="0" justifyLastLine="0" shrinkToFit="0" readingOrder="1"/>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0"/>
        <name val="Calibri"/>
        <family val="2"/>
        <scheme val="none"/>
      </font>
      <numFmt numFmtId="165" formatCode="0.0"/>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border diagonalUp="0" diagonalDown="0" outline="0">
        <left/>
        <right style="thick">
          <color indexed="64"/>
        </right>
        <top/>
        <bottom/>
      </border>
    </dxf>
    <dxf>
      <font>
        <b/>
        <i val="0"/>
        <strike val="0"/>
        <condense val="0"/>
        <extend val="0"/>
        <outline val="0"/>
        <shadow val="0"/>
        <u val="none"/>
        <vertAlign val="baseline"/>
        <sz val="12"/>
        <color auto="1"/>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auto="1"/>
        </patternFill>
      </fill>
      <alignment horizontal="right" vertical="bottom" textRotation="0" wrapText="1" indent="0" justifyLastLine="0" shrinkToFit="0" readingOrder="1"/>
      <border diagonalUp="0" diagonalDown="0" outline="0">
        <left/>
        <right style="thick">
          <color indexed="64"/>
        </right>
        <top/>
        <bottom/>
      </border>
    </dxf>
    <dxf>
      <font>
        <b/>
        <i val="0"/>
        <strike val="0"/>
        <condense val="0"/>
        <extend val="0"/>
        <outline val="0"/>
        <shadow val="0"/>
        <u val="none"/>
        <vertAlign val="baseline"/>
        <sz val="12"/>
        <color auto="1"/>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style="thick">
          <color indexed="64"/>
        </bottom>
      </border>
    </dxf>
    <dxf>
      <font>
        <strike val="0"/>
        <outline val="0"/>
        <shadow val="0"/>
        <u val="none"/>
        <vertAlign val="baseline"/>
        <sz val="12"/>
        <color auto="1"/>
        <name val="Calibri"/>
        <family val="2"/>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1"/>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ont>
        <b val="0"/>
        <strike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top/>
        <bottom/>
        <vertical/>
        <horizontal/>
      </border>
    </dxf>
    <dxf>
      <font>
        <b/>
        <i val="0"/>
        <strike val="0"/>
        <condense val="0"/>
        <extend val="0"/>
        <outline val="0"/>
        <shadow val="0"/>
        <u val="none"/>
        <vertAlign val="baseline"/>
        <sz val="12"/>
        <color theme="0" tint="-0.499984740745262"/>
        <name val="Calibri"/>
        <family val="2"/>
        <scheme val="none"/>
      </font>
      <alignment horizontal="left" vertical="bottom" textRotation="0" wrapText="1" indent="0" justifyLastLine="0" shrinkToFit="0" readingOrder="1"/>
    </dxf>
    <dxf>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strike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0"/>
    </dxf>
    <dxf>
      <alignment horizontal="center" vertical="center" textRotation="0" wrapText="0" indent="0" justifyLastLine="0" shrinkToFit="0"/>
    </dxf>
  </dxfs>
  <tableStyles count="3" defaultTableStyle="TableStyleMedium2" defaultPivotStyle="PivotStyleLight16">
    <tableStyle name="indicators" pivot="0" table="0" count="6" xr9:uid="{88F659D1-9723-4782-86D1-623C2E84B08B}"/>
    <tableStyle name="Slicer Style 1" pivot="0" table="0" count="6" xr9:uid="{789985A6-887A-4C5E-AE6B-B9B4BA621904}"/>
    <tableStyle name="Slicer Style 3" pivot="0" table="0" count="7" xr9:uid="{B8284FB7-5AEF-47E3-9CE0-B097B124EADF}"/>
  </tableStyles>
  <colors>
    <mruColors>
      <color rgb="FF253268"/>
      <color rgb="FF702472"/>
      <color rgb="FF9C46A3"/>
      <color rgb="FF8787C9"/>
      <color rgb="FF8392C3"/>
      <color rgb="FFEA0000"/>
      <color rgb="FFFF0000"/>
      <color rgb="FFA5AFD3"/>
      <color rgb="FF2D2D66"/>
      <color rgb="FF037D84"/>
    </mruColors>
  </colors>
  <extLst>
    <ext xmlns:x14="http://schemas.microsoft.com/office/spreadsheetml/2009/9/main" uri="{46F421CA-312F-682f-3DD2-61675219B42D}">
      <x14:dxfs count="19">
        <dxf>
          <font>
            <color theme="0"/>
            <name val="Georgia"/>
            <family val="1"/>
            <scheme val="none"/>
          </font>
          <fill>
            <patternFill>
              <bgColor rgb="FFFF0000"/>
            </patternFill>
          </fill>
        </dxf>
        <dxf>
          <font>
            <b val="0"/>
            <i val="0"/>
            <sz val="8"/>
            <color theme="0"/>
            <name val="Georgia"/>
            <family val="1"/>
            <scheme val="none"/>
          </font>
          <fill>
            <patternFill>
              <bgColor rgb="FFFF0000"/>
            </patternFill>
          </fill>
        </dxf>
        <dxf>
          <font>
            <b val="0"/>
            <i val="0"/>
            <sz val="11"/>
            <color theme="1"/>
            <name val="Georgia"/>
            <family val="1"/>
            <scheme val="none"/>
          </font>
          <fill>
            <patternFill>
              <bgColor theme="8" tint="0.59996337778862885"/>
            </patternFill>
          </fill>
        </dxf>
        <dxf>
          <font>
            <sz val="11"/>
            <name val="Georgia"/>
            <family val="1"/>
            <scheme val="none"/>
          </font>
          <fill>
            <patternFill>
              <bgColor theme="8" tint="0.79998168889431442"/>
            </patternFill>
          </fill>
        </dxf>
        <dxf>
          <font>
            <b val="0"/>
            <i val="0"/>
            <u val="none"/>
            <sz val="11"/>
            <color theme="0"/>
            <name val="Georgia"/>
            <family val="1"/>
            <scheme val="none"/>
          </font>
          <fill>
            <patternFill>
              <bgColor rgb="FF2941C5"/>
            </patternFill>
          </fill>
          <border diagonalUp="0" diagonalDown="0">
            <left/>
            <right/>
            <top/>
            <bottom/>
            <vertical/>
            <horizontal/>
          </border>
        </dxf>
        <dxf>
          <font>
            <color theme="0"/>
            <name val="Georgia"/>
            <family val="1"/>
            <scheme val="none"/>
          </font>
          <fill>
            <patternFill patternType="solid">
              <fgColor theme="0"/>
              <bgColor rgb="FFFF0000"/>
            </patternFill>
          </fill>
          <border diagonalUp="0" diagonalDown="0">
            <left/>
            <right/>
            <top/>
            <bottom/>
            <vertical/>
            <horizontal/>
          </border>
        </dxf>
        <dxf>
          <font>
            <b val="0"/>
            <i val="0"/>
            <sz val="12"/>
            <color rgb="FF2941C5"/>
            <name val="Georgia"/>
            <family val="1"/>
            <scheme val="none"/>
          </font>
          <fill>
            <patternFill patternType="solid">
              <fgColor indexed="64"/>
              <bgColor theme="0"/>
            </patternFill>
          </fill>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18"/>
            <x14:slicerStyleElement type="unselectedItemWithNoData" dxfId="17"/>
            <x14:slicerStyleElement type="selectedItemWithData" dxfId="16"/>
            <x14:slicerStyleElement type="hoveredUnselectedItemWithData" dxfId="15"/>
            <x14:slicerStyleElement type="hoveredSelectedItemWithData" dxfId="14"/>
            <x14:slicerStyleElement type="hoveredSelectedItemWithNoData" dxfId="13"/>
          </x14:slicerStyleElements>
        </x14:slicerStyle>
        <x14:slicerStyle name="Slicer Style 1">
          <x14:slicerStyleElements>
            <x14:slicerStyleElement type="unselectedItemWithData" dxfId="12"/>
            <x14:slicerStyleElement type="unselectedItemWithNoData" dxfId="11"/>
            <x14:slicerStyleElement type="selectedItemWithData" dxfId="10"/>
            <x14:slicerStyleElement type="hoveredUnselectedItemWithData" dxfId="9"/>
            <x14:slicerStyleElement type="hoveredSelectedItemWithData" dxfId="8"/>
            <x14:slicerStyleElement type="hoveredSelectedItemWithNoData" dxfId="7"/>
          </x14:slicerStyleElements>
        </x14:slicerStyle>
        <x14:slicerStyle name="Slicer Style 3">
          <x14:slicerStyleElements>
            <x14:slicerStyleElement type="unselectedItemWithData" dxfId="6"/>
            <x14:slicerStyleElement type="unselectedItemWithNoData" dxfId="5"/>
            <x14:slicerStyleElement type="selectedItemWith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0</xdr:col>
      <xdr:colOff>57151</xdr:colOff>
      <xdr:row>0</xdr:row>
      <xdr:rowOff>11114</xdr:rowOff>
    </xdr:from>
    <xdr:to>
      <xdr:col>14</xdr:col>
      <xdr:colOff>101672</xdr:colOff>
      <xdr:row>3</xdr:row>
      <xdr:rowOff>92801</xdr:rowOff>
    </xdr:to>
    <mc:AlternateContent xmlns:mc="http://schemas.openxmlformats.org/markup-compatibility/2006" xmlns:a14="http://schemas.microsoft.com/office/drawing/2010/main">
      <mc:Choice Requires="a14">
        <xdr:graphicFrame macro="">
          <xdr:nvGraphicFramePr>
            <xdr:cNvPr id="7" name="Year">
              <a:extLst>
                <a:ext uri="{FF2B5EF4-FFF2-40B4-BE49-F238E27FC236}">
                  <a16:creationId xmlns:a16="http://schemas.microsoft.com/office/drawing/2014/main" id="{C94D1BEB-18C8-3689-D97D-5EFBBA3375CD}"/>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7150" y="6351"/>
              <a:ext cx="5200239" cy="68103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374796</xdr:colOff>
      <xdr:row>0</xdr:row>
      <xdr:rowOff>0</xdr:rowOff>
    </xdr:from>
    <xdr:to>
      <xdr:col>35</xdr:col>
      <xdr:colOff>185048</xdr:colOff>
      <xdr:row>3</xdr:row>
      <xdr:rowOff>17808</xdr:rowOff>
    </xdr:to>
    <mc:AlternateContent xmlns:mc="http://schemas.openxmlformats.org/markup-compatibility/2006" xmlns:a14="http://schemas.microsoft.com/office/drawing/2010/main">
      <mc:Choice Requires="a14">
        <xdr:graphicFrame macro="">
          <xdr:nvGraphicFramePr>
            <xdr:cNvPr id="10" name="KPI">
              <a:extLst>
                <a:ext uri="{FF2B5EF4-FFF2-40B4-BE49-F238E27FC236}">
                  <a16:creationId xmlns:a16="http://schemas.microsoft.com/office/drawing/2014/main" id="{8A51C28A-12AC-5893-1B92-EBCABF40C81C}"/>
                </a:ext>
                <a:ext uri="{147F2762-F138-4A5C-976F-8EAC2B608ADB}">
                  <a16:predDERef xmlns:a16="http://schemas.microsoft.com/office/drawing/2014/main" pred="{C94D1BEB-18C8-3689-D97D-5EFBBA3375CD}"/>
                </a:ext>
              </a:extLst>
            </xdr:cNvPr>
            <xdr:cNvGraphicFramePr/>
          </xdr:nvGraphicFramePr>
          <xdr:xfrm>
            <a:off x="0" y="0"/>
            <a:ext cx="0" cy="0"/>
          </xdr:xfrm>
          <a:graphic>
            <a:graphicData uri="http://schemas.microsoft.com/office/drawing/2010/slicer">
              <sle:slicer xmlns:sle="http://schemas.microsoft.com/office/drawing/2010/slicer" name="KPI"/>
            </a:graphicData>
          </a:graphic>
        </xdr:graphicFrame>
      </mc:Choice>
      <mc:Fallback xmlns="">
        <xdr:sp macro="" textlink="">
          <xdr:nvSpPr>
            <xdr:cNvPr id="0" name=""/>
            <xdr:cNvSpPr>
              <a:spLocks noTextEdit="1"/>
            </xdr:cNvSpPr>
          </xdr:nvSpPr>
          <xdr:spPr>
            <a:xfrm>
              <a:off x="11991894" y="0"/>
              <a:ext cx="17091331" cy="54848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Ritchie, Iain" refreshedDate="45856.665601620371" createdVersion="8" refreshedVersion="8" minRefreshableVersion="3" recordCount="67" xr:uid="{3E4F6AAA-07CC-45ED-8AD2-4A1CC138836B}">
  <cacheSource type="worksheet">
    <worksheetSource name="Data"/>
  </cacheSource>
  <cacheFields count="9">
    <cacheField name="Year" numFmtId="0">
      <sharedItems count="17">
        <s v="2015-16"/>
        <s v="2016-17"/>
        <s v="2017-18"/>
        <s v="2018-19"/>
        <s v="2019-20"/>
        <s v="2020-21 "/>
        <s v="2021-22"/>
        <s v="2022-23"/>
        <s v="2023-24"/>
        <s v="2023/24"/>
        <s v="2018/19" u="1"/>
        <s v="2017/18" u="1"/>
        <s v="2016/17" u="1"/>
        <s v="2020/21 " u="1"/>
        <s v="2015/16" u="1"/>
        <s v="2021/22" u="1"/>
        <s v="2019/20" u="1"/>
      </sharedItems>
    </cacheField>
    <cacheField name="KPI" numFmtId="0">
      <sharedItems count="10">
        <s v=" Delay on smart motorways"/>
        <s v="Average delay"/>
        <s v="Average speed"/>
        <s v="Delay from roadworks"/>
        <s v="Delay on gateway routes"/>
        <s v="Incident clearance rate"/>
        <s v="Journey time reliability"/>
        <s v="Roadworks network impact"/>
        <s v="Incidence clearance rate" u="1"/>
        <s v="Network availability" u="1"/>
      </sharedItems>
    </cacheField>
    <cacheField name="National Highways" numFmtId="0">
      <sharedItems containsString="0" containsBlank="1" containsNumber="1" minValue="0.94" maxValue="89.070000000000007"/>
    </cacheField>
    <cacheField name="Yorkshire and North East" numFmtId="0">
      <sharedItems containsString="0" containsBlank="1" containsNumber="1" minValue="0.98" maxValue="89.5"/>
    </cacheField>
    <cacheField name="North West_x000a_" numFmtId="0">
      <sharedItems containsString="0" containsBlank="1" containsNumber="1" minValue="1.1100000000000001" maxValue="89.64"/>
    </cacheField>
    <cacheField name="Midlands_x000a_" numFmtId="0">
      <sharedItems containsString="0" containsBlank="1" containsNumber="1" minValue="0.62" maxValue="89.77000000000001"/>
    </cacheField>
    <cacheField name="East_x000a_" numFmtId="0">
      <sharedItems containsString="0" containsBlank="1" containsNumber="1" minValue="0.55000000000000004" maxValue="88.58"/>
    </cacheField>
    <cacheField name="South East_x000a_" numFmtId="0">
      <sharedItems containsString="0" containsBlank="1" containsNumber="1" minValue="0.8" maxValue="88.8"/>
    </cacheField>
    <cacheField name="South West_x000a_" numFmtId="0">
      <sharedItems containsString="0" containsBlank="1" containsNumber="1" minValue="0.6" maxValue="89.7"/>
    </cacheField>
  </cacheFields>
  <extLst>
    <ext xmlns:x14="http://schemas.microsoft.com/office/spreadsheetml/2009/9/main" uri="{725AE2AE-9491-48be-B2B4-4EB974FC3084}">
      <x14:pivotCacheDefinition pivotCacheId="78993626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
  <r>
    <x v="0"/>
    <x v="0"/>
    <m/>
    <m/>
    <m/>
    <m/>
    <m/>
    <m/>
    <m/>
  </r>
  <r>
    <x v="1"/>
    <x v="0"/>
    <m/>
    <m/>
    <m/>
    <m/>
    <m/>
    <m/>
    <m/>
  </r>
  <r>
    <x v="2"/>
    <x v="0"/>
    <m/>
    <m/>
    <m/>
    <m/>
    <m/>
    <m/>
    <m/>
  </r>
  <r>
    <x v="3"/>
    <x v="0"/>
    <m/>
    <m/>
    <m/>
    <m/>
    <m/>
    <m/>
    <m/>
  </r>
  <r>
    <x v="4"/>
    <x v="0"/>
    <m/>
    <m/>
    <m/>
    <m/>
    <m/>
    <m/>
    <m/>
  </r>
  <r>
    <x v="5"/>
    <x v="0"/>
    <n v="5.8"/>
    <m/>
    <m/>
    <m/>
    <m/>
    <m/>
    <m/>
  </r>
  <r>
    <x v="6"/>
    <x v="0"/>
    <n v="9.9"/>
    <m/>
    <m/>
    <m/>
    <m/>
    <m/>
    <m/>
  </r>
  <r>
    <x v="7"/>
    <x v="0"/>
    <n v="11.2"/>
    <m/>
    <m/>
    <m/>
    <m/>
    <m/>
    <m/>
  </r>
  <r>
    <x v="8"/>
    <x v="0"/>
    <n v="13"/>
    <m/>
    <m/>
    <m/>
    <m/>
    <m/>
    <m/>
  </r>
  <r>
    <x v="0"/>
    <x v="1"/>
    <n v="8.93"/>
    <n v="10.26"/>
    <n v="9.84"/>
    <n v="9.36"/>
    <n v="8.99"/>
    <n v="8.19"/>
    <n v="6.68"/>
  </r>
  <r>
    <x v="1"/>
    <x v="1"/>
    <n v="8.9499999999999993"/>
    <n v="9.1300000000000008"/>
    <n v="10.82"/>
    <n v="9.1300000000000008"/>
    <n v="9.25"/>
    <n v="7.77"/>
    <n v="7.02"/>
  </r>
  <r>
    <x v="2"/>
    <x v="1"/>
    <n v="9.1999999999999993"/>
    <n v="8.73"/>
    <n v="11.31"/>
    <n v="9.82"/>
    <n v="9.5399999999999991"/>
    <n v="7.69"/>
    <n v="6.63"/>
  </r>
  <r>
    <x v="3"/>
    <x v="1"/>
    <n v="9.3699999999999992"/>
    <n v="8.6"/>
    <n v="10.14"/>
    <n v="10.07"/>
    <n v="10.81"/>
    <n v="8.4700000000000006"/>
    <n v="6.9"/>
  </r>
  <r>
    <x v="4"/>
    <x v="1"/>
    <n v="9.33"/>
    <n v="8.06"/>
    <n v="8.98"/>
    <n v="9.2200000000000006"/>
    <n v="8.83"/>
    <n v="11.1"/>
    <n v="8.0399999999999991"/>
  </r>
  <r>
    <x v="5"/>
    <x v="1"/>
    <n v="6.7"/>
    <n v="6.2"/>
    <n v="6"/>
    <n v="6.9"/>
    <n v="6"/>
    <n v="7.9"/>
    <n v="6.2"/>
  </r>
  <r>
    <x v="6"/>
    <x v="1"/>
    <n v="8.8000000000000007"/>
    <n v="8.3000000000000007"/>
    <n v="8.8000000000000007"/>
    <n v="9.1999999999999993"/>
    <n v="8.1"/>
    <n v="9.8000000000000007"/>
    <n v="7.2"/>
  </r>
  <r>
    <x v="7"/>
    <x v="1"/>
    <n v="9.5"/>
    <n v="9.1999999999999993"/>
    <n v="9.8000000000000007"/>
    <n v="10.1"/>
    <n v="9.1"/>
    <n v="10.3"/>
    <n v="7"/>
  </r>
  <r>
    <x v="8"/>
    <x v="1"/>
    <n v="10.6"/>
    <m/>
    <m/>
    <m/>
    <m/>
    <m/>
    <m/>
  </r>
  <r>
    <x v="0"/>
    <x v="2"/>
    <n v="59.33"/>
    <m/>
    <m/>
    <m/>
    <m/>
    <m/>
    <m/>
  </r>
  <r>
    <x v="1"/>
    <x v="2"/>
    <n v="59.45"/>
    <m/>
    <m/>
    <m/>
    <m/>
    <m/>
    <m/>
  </r>
  <r>
    <x v="2"/>
    <x v="2"/>
    <n v="58.36"/>
    <m/>
    <m/>
    <m/>
    <m/>
    <m/>
    <m/>
  </r>
  <r>
    <x v="3"/>
    <x v="2"/>
    <n v="59.03"/>
    <m/>
    <m/>
    <m/>
    <m/>
    <m/>
    <m/>
  </r>
  <r>
    <x v="4"/>
    <x v="2"/>
    <n v="58.89"/>
    <m/>
    <m/>
    <m/>
    <m/>
    <m/>
    <m/>
  </r>
  <r>
    <x v="5"/>
    <x v="2"/>
    <n v="60.7"/>
    <n v="61"/>
    <n v="61.7"/>
    <n v="60.1"/>
    <n v="62"/>
    <n v="59.6"/>
    <n v="60.6"/>
  </r>
  <r>
    <x v="6"/>
    <x v="2"/>
    <n v="58.6"/>
    <n v="58.9"/>
    <n v="58.8"/>
    <n v="57.8"/>
    <n v="59.8"/>
    <n v="57.8"/>
    <n v="59.6"/>
  </r>
  <r>
    <x v="7"/>
    <x v="2"/>
    <n v="57.9"/>
    <n v="58.1"/>
    <n v="57.8"/>
    <n v="57.1"/>
    <n v="58.8"/>
    <n v="57.3"/>
    <n v="59.7"/>
  </r>
  <r>
    <x v="8"/>
    <x v="2"/>
    <n v="56.9"/>
    <m/>
    <m/>
    <m/>
    <m/>
    <m/>
    <m/>
  </r>
  <r>
    <x v="0"/>
    <x v="3"/>
    <m/>
    <m/>
    <m/>
    <m/>
    <m/>
    <m/>
    <m/>
  </r>
  <r>
    <x v="1"/>
    <x v="3"/>
    <m/>
    <m/>
    <m/>
    <m/>
    <m/>
    <m/>
    <m/>
  </r>
  <r>
    <x v="2"/>
    <x v="3"/>
    <m/>
    <m/>
    <m/>
    <m/>
    <m/>
    <m/>
    <m/>
  </r>
  <r>
    <x v="3"/>
    <x v="3"/>
    <m/>
    <m/>
    <m/>
    <m/>
    <m/>
    <m/>
    <m/>
  </r>
  <r>
    <x v="4"/>
    <x v="3"/>
    <m/>
    <m/>
    <m/>
    <m/>
    <m/>
    <m/>
    <m/>
  </r>
  <r>
    <x v="5"/>
    <x v="3"/>
    <n v="0.94"/>
    <n v="0.98"/>
    <n v="1.1100000000000001"/>
    <n v="0.62"/>
    <n v="0.55000000000000004"/>
    <n v="1.34"/>
    <n v="0.89"/>
  </r>
  <r>
    <x v="6"/>
    <x v="3"/>
    <n v="1.2"/>
    <n v="1.37"/>
    <n v="2.38"/>
    <n v="0.93"/>
    <n v="0.9"/>
    <n v="1.07"/>
    <n v="0.72"/>
  </r>
  <r>
    <x v="7"/>
    <x v="3"/>
    <n v="1.34"/>
    <n v="1.82"/>
    <n v="2.46"/>
    <n v="1.52"/>
    <n v="1.06"/>
    <n v="0.8"/>
    <n v="0.6"/>
  </r>
  <r>
    <x v="9"/>
    <x v="3"/>
    <n v="1.23"/>
    <m/>
    <m/>
    <m/>
    <m/>
    <m/>
    <m/>
  </r>
  <r>
    <x v="0"/>
    <x v="4"/>
    <n v="8.11"/>
    <m/>
    <m/>
    <m/>
    <m/>
    <m/>
    <m/>
  </r>
  <r>
    <x v="1"/>
    <x v="4"/>
    <n v="8.23"/>
    <m/>
    <m/>
    <m/>
    <m/>
    <m/>
    <m/>
  </r>
  <r>
    <x v="2"/>
    <x v="4"/>
    <n v="8.6999999999999993"/>
    <m/>
    <m/>
    <m/>
    <m/>
    <m/>
    <m/>
  </r>
  <r>
    <x v="3"/>
    <x v="4"/>
    <n v="8.9600000000000009"/>
    <m/>
    <m/>
    <m/>
    <m/>
    <m/>
    <m/>
  </r>
  <r>
    <x v="4"/>
    <x v="4"/>
    <n v="8.6199999999999992"/>
    <m/>
    <m/>
    <m/>
    <m/>
    <m/>
    <m/>
  </r>
  <r>
    <x v="5"/>
    <x v="4"/>
    <n v="5.6"/>
    <m/>
    <m/>
    <m/>
    <m/>
    <m/>
    <m/>
  </r>
  <r>
    <x v="6"/>
    <x v="4"/>
    <n v="7.9"/>
    <m/>
    <m/>
    <m/>
    <m/>
    <m/>
    <m/>
  </r>
  <r>
    <x v="7"/>
    <x v="4"/>
    <n v="8.8000000000000007"/>
    <m/>
    <m/>
    <m/>
    <m/>
    <m/>
    <m/>
  </r>
  <r>
    <x v="8"/>
    <x v="4"/>
    <n v="9.8000000000000007"/>
    <m/>
    <m/>
    <m/>
    <m/>
    <m/>
    <m/>
  </r>
  <r>
    <x v="0"/>
    <x v="5"/>
    <n v="85.960000000000008"/>
    <n v="85.26"/>
    <n v="85.83"/>
    <n v="88.2"/>
    <n v="82.47"/>
    <n v="84.69"/>
    <n v="81.489999999999995"/>
  </r>
  <r>
    <x v="1"/>
    <x v="5"/>
    <n v="85.929999999999993"/>
    <n v="84.78"/>
    <n v="84.570000000000007"/>
    <n v="87.64"/>
    <n v="85.61999999999999"/>
    <n v="85.72"/>
    <n v="86.2"/>
  </r>
  <r>
    <x v="2"/>
    <x v="5"/>
    <n v="87.9"/>
    <n v="85.78"/>
    <n v="86.27"/>
    <n v="89.46"/>
    <n v="88.58"/>
    <n v="87.039999999999992"/>
    <n v="88.9"/>
  </r>
  <r>
    <x v="3"/>
    <x v="5"/>
    <n v="87.9"/>
    <n v="86.95"/>
    <n v="87.33"/>
    <n v="89.149999999999991"/>
    <n v="87.949999999999989"/>
    <n v="87.06"/>
    <n v="88.990000000000009"/>
  </r>
  <r>
    <x v="4"/>
    <x v="5"/>
    <n v="89.070000000000007"/>
    <n v="89.5"/>
    <n v="89.64"/>
    <n v="89.77000000000001"/>
    <n v="87.7"/>
    <n v="88.51"/>
    <n v="88.67"/>
  </r>
  <r>
    <x v="5"/>
    <x v="5"/>
    <n v="88.6"/>
    <n v="88.8"/>
    <n v="88.1"/>
    <n v="87.3"/>
    <n v="87.9"/>
    <n v="88.8"/>
    <n v="89.7"/>
  </r>
  <r>
    <x v="6"/>
    <x v="5"/>
    <n v="87.1"/>
    <n v="86.42"/>
    <n v="86.3"/>
    <n v="87.7"/>
    <n v="86.9"/>
    <n v="87.4"/>
    <n v="87.7"/>
  </r>
  <r>
    <x v="7"/>
    <x v="5"/>
    <n v="87.2"/>
    <n v="86.7"/>
    <n v="85.5"/>
    <n v="89.4"/>
    <n v="86.3"/>
    <n v="86.7"/>
    <n v="88.5"/>
  </r>
  <r>
    <x v="8"/>
    <x v="5"/>
    <n v="87.8"/>
    <m/>
    <m/>
    <m/>
    <m/>
    <m/>
    <m/>
  </r>
  <r>
    <x v="0"/>
    <x v="6"/>
    <m/>
    <m/>
    <m/>
    <m/>
    <m/>
    <m/>
    <m/>
  </r>
  <r>
    <x v="1"/>
    <x v="6"/>
    <m/>
    <m/>
    <m/>
    <m/>
    <m/>
    <m/>
    <m/>
  </r>
  <r>
    <x v="2"/>
    <x v="6"/>
    <m/>
    <m/>
    <m/>
    <m/>
    <m/>
    <m/>
    <m/>
  </r>
  <r>
    <x v="3"/>
    <x v="6"/>
    <m/>
    <m/>
    <m/>
    <m/>
    <m/>
    <m/>
    <m/>
  </r>
  <r>
    <x v="4"/>
    <x v="6"/>
    <m/>
    <m/>
    <m/>
    <m/>
    <m/>
    <m/>
    <m/>
  </r>
  <r>
    <x v="5"/>
    <x v="6"/>
    <n v="1.9"/>
    <n v="1.73"/>
    <n v="1.8"/>
    <n v="1.8"/>
    <n v="1.7"/>
    <n v="2.1"/>
    <n v="1.8"/>
  </r>
  <r>
    <x v="6"/>
    <x v="6"/>
    <n v="2.8"/>
    <n v="2.6"/>
    <n v="2.9"/>
    <n v="2.8"/>
    <n v="2.5"/>
    <n v="3.1"/>
    <n v="2.5"/>
  </r>
  <r>
    <x v="7"/>
    <x v="6"/>
    <n v="2.9"/>
    <n v="2.6"/>
    <n v="2.9"/>
    <n v="2.9"/>
    <n v="2.6"/>
    <n v="3.3"/>
    <n v="2.2999999999999998"/>
  </r>
  <r>
    <x v="8"/>
    <x v="6"/>
    <n v="3.2"/>
    <m/>
    <m/>
    <m/>
    <m/>
    <m/>
    <m/>
  </r>
  <r>
    <x v="5"/>
    <x v="7"/>
    <m/>
    <m/>
    <m/>
    <m/>
    <m/>
    <m/>
    <m/>
  </r>
  <r>
    <x v="6"/>
    <x v="7"/>
    <n v="42.7"/>
    <n v="5.8"/>
    <n v="6.9"/>
    <n v="9.5"/>
    <n v="6.9"/>
    <n v="10.3"/>
    <n v="3.3"/>
  </r>
  <r>
    <x v="7"/>
    <x v="7"/>
    <n v="42.3"/>
    <n v="5.0999999999999996"/>
    <n v="6.3"/>
    <n v="12.2"/>
    <n v="7"/>
    <n v="9.3000000000000007"/>
    <n v="2.5"/>
  </r>
  <r>
    <x v="8"/>
    <x v="7"/>
    <n v="43.1"/>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3C46C1F-C906-4702-A6C8-698F7B1B6E63}" name="East" cacheId="23"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99">
  <location ref="M5:N14" firstHeaderRow="1" firstDataRow="1" firstDataCol="1"/>
  <pivotFields count="9">
    <pivotField axis="axisRow" compact="0" outline="0" showAll="0">
      <items count="18">
        <item h="1" m="1" x="14"/>
        <item h="1" m="1" x="12"/>
        <item h="1" m="1" x="11"/>
        <item h="1" m="1" x="10"/>
        <item h="1" m="1" x="16"/>
        <item h="1" m="1" x="13"/>
        <item h="1" m="1" x="15"/>
        <item x="0"/>
        <item x="1"/>
        <item x="2"/>
        <item x="3"/>
        <item x="4"/>
        <item x="5"/>
        <item x="6"/>
        <item x="7"/>
        <item x="8"/>
        <item x="9"/>
        <item t="default"/>
      </items>
    </pivotField>
    <pivotField compact="0" outline="0" multipleItemSelectionAllowed="1" showAll="0">
      <items count="11">
        <item x="0"/>
        <item h="1" x="1"/>
        <item h="1" x="2"/>
        <item h="1" x="3"/>
        <item h="1" x="4"/>
        <item h="1" m="1" x="8"/>
        <item h="1" x="5"/>
        <item h="1" x="6"/>
        <item h="1" m="1" x="9"/>
        <item h="1" x="7"/>
        <item t="default"/>
      </items>
    </pivotField>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s>
  <rowFields count="1">
    <field x="0"/>
  </rowFields>
  <rowItems count="9">
    <i>
      <x v="7"/>
    </i>
    <i>
      <x v="8"/>
    </i>
    <i>
      <x v="9"/>
    </i>
    <i>
      <x v="10"/>
    </i>
    <i>
      <x v="11"/>
    </i>
    <i>
      <x v="12"/>
    </i>
    <i>
      <x v="13"/>
    </i>
    <i>
      <x v="14"/>
    </i>
    <i>
      <x v="15"/>
    </i>
  </rowItems>
  <colItems count="1">
    <i/>
  </colItems>
  <dataFields count="1">
    <dataField name=" East" fld="6" baseField="0" baseItem="3"/>
  </dataFields>
  <formats count="1">
    <format dxfId="10">
      <pivotArea outline="0"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D80F59F-8A34-4CCD-B2CD-BC622C5430A9}" name="National Highways" cacheId="23"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46">
  <location ref="A5:B14" firstHeaderRow="1" firstDataRow="1" firstDataCol="1"/>
  <pivotFields count="9">
    <pivotField axis="axisRow" compact="0" outline="0" showAll="0">
      <items count="18">
        <item h="1" m="1" x="14"/>
        <item h="1" m="1" x="12"/>
        <item h="1" m="1" x="11"/>
        <item h="1" m="1" x="10"/>
        <item h="1" m="1" x="16"/>
        <item h="1" m="1" x="13"/>
        <item h="1" m="1" x="15"/>
        <item x="0"/>
        <item x="1"/>
        <item x="2"/>
        <item x="3"/>
        <item x="4"/>
        <item x="5"/>
        <item x="6"/>
        <item x="7"/>
        <item x="8"/>
        <item x="9"/>
        <item t="default"/>
      </items>
    </pivotField>
    <pivotField compact="0" outline="0" multipleItemSelectionAllowed="1" showAll="0">
      <items count="11">
        <item x="0"/>
        <item h="1" x="1"/>
        <item h="1" x="2"/>
        <item h="1" x="3"/>
        <item h="1" x="4"/>
        <item h="1" m="1" x="8"/>
        <item h="1" x="5"/>
        <item h="1" x="6"/>
        <item h="1" m="1" x="9"/>
        <item h="1" x="7"/>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9">
    <i>
      <x v="7"/>
    </i>
    <i>
      <x v="8"/>
    </i>
    <i>
      <x v="9"/>
    </i>
    <i>
      <x v="10"/>
    </i>
    <i>
      <x v="11"/>
    </i>
    <i>
      <x v="12"/>
    </i>
    <i>
      <x v="13"/>
    </i>
    <i>
      <x v="14"/>
    </i>
    <i>
      <x v="15"/>
    </i>
  </rowItems>
  <colItems count="1">
    <i/>
  </colItems>
  <dataFields count="1">
    <dataField name=" National Highways" fld="2" baseField="0" baseItem="0"/>
  </dataFields>
  <formats count="1">
    <format dxfId="19">
      <pivotArea outline="0" fieldPosition="0">
        <references count="1">
          <reference field="0" count="0" selected="0"/>
        </references>
      </pivotArea>
    </format>
  </formats>
  <chartFormats count="2">
    <chartFormat chart="74" format="17" series="1">
      <pivotArea type="data" outline="0" fieldPosition="0">
        <references count="1">
          <reference field="4294967294" count="1" selected="0">
            <x v="0"/>
          </reference>
        </references>
      </pivotArea>
    </chartFormat>
    <chartFormat chart="72" format="1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DA52288-555A-420B-A537-C5A03F7360C8}" name="Midlands" cacheId="23"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08">
  <location ref="J5:K14" firstHeaderRow="1" firstDataRow="1" firstDataCol="1"/>
  <pivotFields count="9">
    <pivotField axis="axisRow" compact="0" outline="0" showAll="0">
      <items count="18">
        <item h="1" m="1" x="14"/>
        <item h="1" m="1" x="12"/>
        <item h="1" m="1" x="11"/>
        <item h="1" m="1" x="10"/>
        <item h="1" m="1" x="16"/>
        <item h="1" m="1" x="13"/>
        <item h="1" m="1" x="15"/>
        <item x="0"/>
        <item x="1"/>
        <item x="2"/>
        <item x="3"/>
        <item x="4"/>
        <item x="5"/>
        <item x="6"/>
        <item x="7"/>
        <item x="8"/>
        <item x="9"/>
        <item t="default"/>
      </items>
    </pivotField>
    <pivotField compact="0" outline="0" multipleItemSelectionAllowed="1" showAll="0">
      <items count="11">
        <item x="0"/>
        <item h="1" x="1"/>
        <item h="1" x="2"/>
        <item h="1" x="3"/>
        <item h="1" x="4"/>
        <item h="1" m="1" x="8"/>
        <item h="1" x="5"/>
        <item h="1" x="6"/>
        <item h="1" m="1" x="9"/>
        <item h="1" x="7"/>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s>
  <rowFields count="1">
    <field x="0"/>
  </rowFields>
  <rowItems count="9">
    <i>
      <x v="7"/>
    </i>
    <i>
      <x v="8"/>
    </i>
    <i>
      <x v="9"/>
    </i>
    <i>
      <x v="10"/>
    </i>
    <i>
      <x v="11"/>
    </i>
    <i>
      <x v="12"/>
    </i>
    <i>
      <x v="13"/>
    </i>
    <i>
      <x v="14"/>
    </i>
    <i>
      <x v="15"/>
    </i>
  </rowItems>
  <colItems count="1">
    <i/>
  </colItems>
  <dataFields count="1">
    <dataField name=" Midlands" fld="5" baseField="0" baseItem="0"/>
  </dataFields>
  <formats count="1">
    <format dxfId="11">
      <pivotArea outline="0"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20BB366-2A47-4826-B8C3-5003B699461B}" name="South East" cacheId="23"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99">
  <location ref="P5:Q14" firstHeaderRow="1" firstDataRow="1" firstDataCol="1"/>
  <pivotFields count="9">
    <pivotField axis="axisRow" compact="0" outline="0" showAll="0">
      <items count="18">
        <item h="1" m="1" x="14"/>
        <item h="1" m="1" x="12"/>
        <item h="1" m="1" x="11"/>
        <item h="1" m="1" x="10"/>
        <item h="1" m="1" x="16"/>
        <item h="1" m="1" x="13"/>
        <item h="1" m="1" x="15"/>
        <item x="0"/>
        <item x="1"/>
        <item x="2"/>
        <item x="3"/>
        <item x="4"/>
        <item x="5"/>
        <item x="6"/>
        <item x="7"/>
        <item x="8"/>
        <item x="9"/>
        <item t="default"/>
      </items>
    </pivotField>
    <pivotField compact="0" outline="0" multipleItemSelectionAllowed="1" showAll="0">
      <items count="11">
        <item x="0"/>
        <item h="1" x="1"/>
        <item h="1" x="2"/>
        <item h="1" x="3"/>
        <item h="1" x="4"/>
        <item h="1" m="1" x="8"/>
        <item h="1" x="5"/>
        <item h="1" x="6"/>
        <item h="1" m="1" x="9"/>
        <item h="1" x="7"/>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s>
  <rowFields count="1">
    <field x="0"/>
  </rowFields>
  <rowItems count="9">
    <i>
      <x v="7"/>
    </i>
    <i>
      <x v="8"/>
    </i>
    <i>
      <x v="9"/>
    </i>
    <i>
      <x v="10"/>
    </i>
    <i>
      <x v="11"/>
    </i>
    <i>
      <x v="12"/>
    </i>
    <i>
      <x v="13"/>
    </i>
    <i>
      <x v="14"/>
    </i>
    <i>
      <x v="15"/>
    </i>
  </rowItems>
  <colItems count="1">
    <i/>
  </colItems>
  <dataFields count="1">
    <dataField name=" South East" fld="7" baseField="0" baseItem="0"/>
  </dataFields>
  <formats count="1">
    <format dxfId="12">
      <pivotArea outline="0"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180FDF2-EFEE-4DAE-8217-B906DEE4B504}" name="North West" cacheId="23"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08">
  <location ref="G5:H14" firstHeaderRow="1" firstDataRow="1" firstDataCol="1"/>
  <pivotFields count="9">
    <pivotField axis="axisRow" compact="0" outline="0" showAll="0">
      <items count="18">
        <item h="1" m="1" x="14"/>
        <item h="1" m="1" x="12"/>
        <item h="1" m="1" x="11"/>
        <item h="1" m="1" x="10"/>
        <item h="1" m="1" x="16"/>
        <item h="1" m="1" x="13"/>
        <item h="1" m="1" x="15"/>
        <item x="0"/>
        <item x="1"/>
        <item x="2"/>
        <item x="3"/>
        <item x="4"/>
        <item x="5"/>
        <item x="6"/>
        <item x="7"/>
        <item x="8"/>
        <item x="9"/>
        <item t="default"/>
      </items>
    </pivotField>
    <pivotField compact="0" outline="0" multipleItemSelectionAllowed="1" showAll="0">
      <items count="11">
        <item x="0"/>
        <item h="1" x="1"/>
        <item h="1" x="2"/>
        <item h="1" x="3"/>
        <item h="1" x="4"/>
        <item h="1" m="1" x="8"/>
        <item h="1" x="5"/>
        <item h="1" x="6"/>
        <item h="1" m="1" x="9"/>
        <item h="1" x="7"/>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s>
  <rowFields count="1">
    <field x="0"/>
  </rowFields>
  <rowItems count="9">
    <i>
      <x v="7"/>
    </i>
    <i>
      <x v="8"/>
    </i>
    <i>
      <x v="9"/>
    </i>
    <i>
      <x v="10"/>
    </i>
    <i>
      <x v="11"/>
    </i>
    <i>
      <x v="12"/>
    </i>
    <i>
      <x v="13"/>
    </i>
    <i>
      <x v="14"/>
    </i>
    <i>
      <x v="15"/>
    </i>
  </rowItems>
  <colItems count="1">
    <i/>
  </colItems>
  <dataFields count="1">
    <dataField name=" North West" fld="4" baseField="0" baseItem="0"/>
  </dataFields>
  <formats count="1">
    <format dxfId="13">
      <pivotArea outline="0"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AA20798-14D0-47BE-B6EF-7E1F135B6D50}" name="PivotTable9" cacheId="23"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25">
  <location ref="A23:B32" firstHeaderRow="1" firstDataRow="1" firstDataCol="1" rowPageCount="1" colPageCount="1"/>
  <pivotFields count="9">
    <pivotField axis="axisRow" compact="0" outline="0" showAll="0">
      <items count="18">
        <item h="1" m="1" x="14"/>
        <item h="1" m="1" x="12"/>
        <item h="1" m="1" x="11"/>
        <item h="1" m="1" x="10"/>
        <item h="1" m="1" x="16"/>
        <item h="1" m="1" x="13"/>
        <item h="1" m="1" x="15"/>
        <item x="0"/>
        <item x="1"/>
        <item x="2"/>
        <item x="3"/>
        <item x="4"/>
        <item x="5"/>
        <item x="6"/>
        <item x="7"/>
        <item x="8"/>
        <item x="9"/>
        <item t="default"/>
      </items>
    </pivotField>
    <pivotField axis="axisPage" compact="0" outline="0" multipleItemSelectionAllowed="1" showAll="0">
      <items count="11">
        <item x="0"/>
        <item h="1" x="1"/>
        <item h="1" x="2"/>
        <item h="1" x="3"/>
        <item h="1" x="4"/>
        <item h="1" m="1" x="8"/>
        <item h="1" x="6"/>
        <item h="1" m="1" x="9"/>
        <item h="1" x="7"/>
        <item h="1" x="5"/>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9">
    <i>
      <x v="7"/>
    </i>
    <i>
      <x v="8"/>
    </i>
    <i>
      <x v="9"/>
    </i>
    <i>
      <x v="10"/>
    </i>
    <i>
      <x v="11"/>
    </i>
    <i>
      <x v="12"/>
    </i>
    <i>
      <x v="13"/>
    </i>
    <i>
      <x v="14"/>
    </i>
    <i>
      <x v="15"/>
    </i>
  </rowItems>
  <colItems count="1">
    <i/>
  </colItems>
  <pageFields count="1">
    <pageField fld="1" hier="-1"/>
  </pageFields>
  <dataFields count="1">
    <dataField name=" National Highways" fld="2" baseField="0" baseItem="0"/>
  </dataFields>
  <formats count="1">
    <format dxfId="14">
      <pivotArea outline="0" fieldPosition="0">
        <references count="1">
          <reference field="0" count="0" selected="0"/>
        </references>
      </pivotArea>
    </format>
  </formats>
  <chartFormats count="6">
    <chartFormat chart="74" format="17" series="1">
      <pivotArea type="data" outline="0" fieldPosition="0">
        <references count="1">
          <reference field="4294967294" count="1" selected="0">
            <x v="0"/>
          </reference>
        </references>
      </pivotArea>
    </chartFormat>
    <chartFormat chart="72" format="17" series="1">
      <pivotArea type="data" outline="0" fieldPosition="0">
        <references count="1">
          <reference field="4294967294" count="1" selected="0">
            <x v="0"/>
          </reference>
        </references>
      </pivotArea>
    </chartFormat>
    <chartFormat chart="81" format="0" series="1">
      <pivotArea type="data" outline="0" fieldPosition="0">
        <references count="1">
          <reference field="4294967294" count="1" selected="0">
            <x v="0"/>
          </reference>
        </references>
      </pivotArea>
    </chartFormat>
    <chartFormat chart="96" format="2" series="1">
      <pivotArea type="data" outline="0" fieldPosition="0">
        <references count="1">
          <reference field="4294967294" count="1" selected="0">
            <x v="0"/>
          </reference>
        </references>
      </pivotArea>
    </chartFormat>
    <chartFormat chart="99" format="4" series="1">
      <pivotArea type="data" outline="0" fieldPosition="0">
        <references count="1">
          <reference field="4294967294" count="1" selected="0">
            <x v="0"/>
          </reference>
        </references>
      </pivotArea>
    </chartFormat>
    <chartFormat chart="124"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2A723CB-70FD-4E7E-AF55-E6FC1B57DF5E}" name="Yorkshire and North East" cacheId="23"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08">
  <location ref="D5:E14" firstHeaderRow="1" firstDataRow="1" firstDataCol="1"/>
  <pivotFields count="9">
    <pivotField axis="axisRow" compact="0" outline="0" showAll="0">
      <items count="18">
        <item h="1" m="1" x="14"/>
        <item h="1" m="1" x="12"/>
        <item h="1" m="1" x="11"/>
        <item h="1" m="1" x="10"/>
        <item h="1" m="1" x="16"/>
        <item h="1" m="1" x="13"/>
        <item h="1" m="1" x="15"/>
        <item x="0"/>
        <item x="1"/>
        <item x="2"/>
        <item x="3"/>
        <item x="4"/>
        <item x="5"/>
        <item x="6"/>
        <item x="7"/>
        <item x="8"/>
        <item x="9"/>
        <item t="default"/>
      </items>
    </pivotField>
    <pivotField compact="0" outline="0" multipleItemSelectionAllowed="1" showAll="0">
      <items count="11">
        <item x="0"/>
        <item h="1" x="1"/>
        <item h="1" x="2"/>
        <item h="1" x="3"/>
        <item h="1" x="4"/>
        <item h="1" m="1" x="8"/>
        <item h="1" x="5"/>
        <item h="1" x="6"/>
        <item h="1" m="1" x="9"/>
        <item h="1" x="7"/>
        <item t="default"/>
      </items>
    </pivotField>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9">
    <i>
      <x v="7"/>
    </i>
    <i>
      <x v="8"/>
    </i>
    <i>
      <x v="9"/>
    </i>
    <i>
      <x v="10"/>
    </i>
    <i>
      <x v="11"/>
    </i>
    <i>
      <x v="12"/>
    </i>
    <i>
      <x v="13"/>
    </i>
    <i>
      <x v="14"/>
    </i>
    <i>
      <x v="15"/>
    </i>
  </rowItems>
  <colItems count="1">
    <i/>
  </colItems>
  <dataFields count="1">
    <dataField name=" Yorkshire and North East" fld="3" baseField="0" baseItem="0"/>
  </dataFields>
  <formats count="1">
    <format dxfId="15">
      <pivotArea outline="0"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532117F-3906-451F-9D1F-0002A30B93F4}" name="PivotTable2" cacheId="23" applyNumberFormats="0" applyBorderFormats="0" applyFontFormats="0" applyPatternFormats="0" applyAlignmentFormats="0" applyWidthHeightFormats="1" dataCaption="Values" updatedVersion="8" minRefreshableVersion="3" showDrill="0" showDataTips="0" useAutoFormatting="1" itemPrintTitles="1" createdVersion="8" indent="0" compact="0" compactData="0" multipleFieldFilters="0" chartFormat="125">
  <location ref="AB6:AC8" firstHeaderRow="1" firstDataRow="1" firstDataCol="1"/>
  <pivotFields count="9">
    <pivotField compact="0" outline="0" multipleItemSelectionAllowed="1" showAll="0">
      <items count="18">
        <item h="1" m="1" x="14"/>
        <item x="0"/>
        <item h="1" m="1" x="12"/>
        <item x="1"/>
        <item h="1" m="1" x="11"/>
        <item x="2"/>
        <item h="1" m="1" x="10"/>
        <item x="3"/>
        <item h="1" m="1" x="16"/>
        <item x="4"/>
        <item h="1" m="1" x="13"/>
        <item x="5"/>
        <item h="1" m="1" x="15"/>
        <item x="6"/>
        <item x="7"/>
        <item x="9"/>
        <item x="8"/>
        <item t="default"/>
      </items>
    </pivotField>
    <pivotField axis="axisRow" compact="0" outline="0" multipleItemSelectionAllowed="1" showAll="0" sortType="ascending">
      <items count="11">
        <item x="0"/>
        <item h="1" x="1"/>
        <item h="1" x="2"/>
        <item h="1" x="3"/>
        <item h="1" x="4"/>
        <item h="1" m="1" x="8"/>
        <item h="1" x="5"/>
        <item h="1" x="6"/>
        <item h="1" m="1" x="9"/>
        <item h="1" x="7"/>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2">
    <i>
      <x/>
    </i>
    <i t="grand">
      <x/>
    </i>
  </rowItems>
  <colItems count="1">
    <i/>
  </colItems>
  <dataFields count="1">
    <dataField name=" National Highways" fld="2" baseField="0" baseItem="0"/>
  </dataFields>
  <chartFormats count="6">
    <chartFormat chart="74" format="17" series="1">
      <pivotArea type="data" outline="0" fieldPosition="0">
        <references count="1">
          <reference field="4294967294" count="1" selected="0">
            <x v="0"/>
          </reference>
        </references>
      </pivotArea>
    </chartFormat>
    <chartFormat chart="72" format="17" series="1">
      <pivotArea type="data" outline="0" fieldPosition="0">
        <references count="1">
          <reference field="4294967294" count="1" selected="0">
            <x v="0"/>
          </reference>
        </references>
      </pivotArea>
    </chartFormat>
    <chartFormat chart="81" format="0" series="1">
      <pivotArea type="data" outline="0" fieldPosition="0">
        <references count="1">
          <reference field="4294967294" count="1" selected="0">
            <x v="0"/>
          </reference>
        </references>
      </pivotArea>
    </chartFormat>
    <chartFormat chart="96" format="2" series="1">
      <pivotArea type="data" outline="0" fieldPosition="0">
        <references count="1">
          <reference field="4294967294" count="1" selected="0">
            <x v="0"/>
          </reference>
        </references>
      </pivotArea>
    </chartFormat>
    <chartFormat chart="99" format="4" series="1">
      <pivotArea type="data" outline="0" fieldPosition="0">
        <references count="1">
          <reference field="4294967294" count="1" selected="0">
            <x v="0"/>
          </reference>
        </references>
      </pivotArea>
    </chartFormat>
    <chartFormat chart="124"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47FBD00-8503-47E5-AD40-740B702B61D0}" name="PivotTable10" cacheId="23" applyNumberFormats="0" applyBorderFormats="0" applyFontFormats="0" applyPatternFormats="0" applyAlignmentFormats="0" applyWidthHeightFormats="1" dataCaption="Values" updatedVersion="8" minRefreshableVersion="3" showDrill="0" showDataTips="0" useAutoFormatting="1" rowGrandTotals="0" colGrandTotals="0" itemPrintTitles="1" createdVersion="8" indent="0" compact="0" compactData="0" multipleFieldFilters="0" chartFormat="125">
  <location ref="A43:H52" firstHeaderRow="0" firstDataRow="1" firstDataCol="1" rowPageCount="1" colPageCount="1"/>
  <pivotFields count="9">
    <pivotField axis="axisRow" compact="0" outline="0" showAll="0">
      <items count="18">
        <item h="1" m="1" x="14"/>
        <item h="1" m="1" x="12"/>
        <item h="1" m="1" x="11"/>
        <item h="1" m="1" x="10"/>
        <item h="1" m="1" x="16"/>
        <item n="2020/21" h="1" m="1" x="13"/>
        <item h="1" m="1" x="15"/>
        <item x="0"/>
        <item x="1"/>
        <item x="2"/>
        <item x="3"/>
        <item x="4"/>
        <item n="2020-21" x="5"/>
        <item x="6"/>
        <item x="7"/>
        <item x="8"/>
        <item x="9"/>
        <item t="default"/>
      </items>
    </pivotField>
    <pivotField axis="axisPage" compact="0" outline="0" multipleItemSelectionAllowed="1" showAll="0">
      <items count="11">
        <item x="0"/>
        <item h="1" x="1"/>
        <item h="1" x="2"/>
        <item h="1" x="3"/>
        <item h="1" x="4"/>
        <item h="1" m="1" x="8"/>
        <item h="1" x="6"/>
        <item h="1" m="1" x="9"/>
        <item h="1" x="7"/>
        <item h="1" x="5"/>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0"/>
  </rowFields>
  <rowItems count="9">
    <i>
      <x v="7"/>
    </i>
    <i>
      <x v="8"/>
    </i>
    <i>
      <x v="9"/>
    </i>
    <i>
      <x v="10"/>
    </i>
    <i>
      <x v="11"/>
    </i>
    <i>
      <x v="12"/>
    </i>
    <i>
      <x v="13"/>
    </i>
    <i>
      <x v="14"/>
    </i>
    <i>
      <x v="15"/>
    </i>
  </rowItems>
  <colFields count="1">
    <field x="-2"/>
  </colFields>
  <colItems count="7">
    <i>
      <x/>
    </i>
    <i i="1">
      <x v="1"/>
    </i>
    <i i="2">
      <x v="2"/>
    </i>
    <i i="3">
      <x v="3"/>
    </i>
    <i i="4">
      <x v="4"/>
    </i>
    <i i="5">
      <x v="5"/>
    </i>
    <i i="6">
      <x v="6"/>
    </i>
  </colItems>
  <pageFields count="1">
    <pageField fld="1" hier="-1"/>
  </pageFields>
  <dataFields count="7">
    <dataField name=" South East" fld="7" baseField="0" baseItem="0"/>
    <dataField name=" South West" fld="8" baseField="0" baseItem="0"/>
    <dataField name=" East" fld="6" baseField="0" baseItem="0"/>
    <dataField name=" Midlands" fld="5" baseField="0" baseItem="0"/>
    <dataField name=" North West" fld="4" baseField="0" baseItem="0"/>
    <dataField name=" Yorkshire and North East" fld="3" baseField="0" baseItem="0"/>
    <dataField name=" National Highways" fld="2" baseField="0" baseItem="0"/>
  </dataFields>
  <formats count="2">
    <format dxfId="17">
      <pivotArea outline="0" fieldPosition="0">
        <references count="1">
          <reference field="0" count="0" selected="0"/>
        </references>
      </pivotArea>
    </format>
    <format dxfId="16">
      <pivotArea outline="0" fieldPosition="0">
        <references count="1">
          <reference field="0"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6582A0C-7AA2-47C8-ADBB-49E150EA7CF6}" name="South West" cacheId="23"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99">
  <location ref="S5:T14" firstHeaderRow="1" firstDataRow="1" firstDataCol="1"/>
  <pivotFields count="9">
    <pivotField axis="axisRow" compact="0" outline="0" showAll="0">
      <items count="18">
        <item h="1" m="1" x="14"/>
        <item h="1" m="1" x="12"/>
        <item h="1" m="1" x="11"/>
        <item h="1" m="1" x="10"/>
        <item h="1" m="1" x="16"/>
        <item h="1" m="1" x="13"/>
        <item h="1" m="1" x="15"/>
        <item x="0"/>
        <item x="1"/>
        <item x="2"/>
        <item x="3"/>
        <item x="4"/>
        <item x="5"/>
        <item x="6"/>
        <item x="7"/>
        <item x="8"/>
        <item x="9"/>
        <item t="default"/>
      </items>
    </pivotField>
    <pivotField compact="0" outline="0" multipleItemSelectionAllowed="1" showAll="0">
      <items count="11">
        <item x="0"/>
        <item h="1" x="1"/>
        <item h="1" x="2"/>
        <item h="1" x="3"/>
        <item h="1" x="4"/>
        <item h="1" m="1" x="8"/>
        <item h="1" x="5"/>
        <item h="1" x="6"/>
        <item h="1" m="1" x="9"/>
        <item h="1" x="7"/>
        <item t="default"/>
      </items>
    </pivotField>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s>
  <rowFields count="1">
    <field x="0"/>
  </rowFields>
  <rowItems count="9">
    <i>
      <x v="7"/>
    </i>
    <i>
      <x v="8"/>
    </i>
    <i>
      <x v="9"/>
    </i>
    <i>
      <x v="10"/>
    </i>
    <i>
      <x v="11"/>
    </i>
    <i>
      <x v="12"/>
    </i>
    <i>
      <x v="13"/>
    </i>
    <i>
      <x v="14"/>
    </i>
    <i>
      <x v="15"/>
    </i>
  </rowItems>
  <colItems count="1">
    <i/>
  </colItems>
  <dataFields count="1">
    <dataField name=" South West" fld="8" baseField="0" baseItem="0"/>
  </dataFields>
  <formats count="1">
    <format dxfId="18">
      <pivotArea outline="0" fieldPosition="0">
        <references count="1">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055D230-ABD7-472F-A81C-59A8DD4AC60A}" sourceName="Year">
  <pivotTables>
    <pivotTable tabId="19" name="National Highways"/>
    <pivotTable tabId="19" name="Yorkshire and North East"/>
    <pivotTable tabId="19" name="North West"/>
    <pivotTable tabId="19" name="Midlands"/>
    <pivotTable tabId="19" name="East"/>
    <pivotTable tabId="19" name="South East"/>
    <pivotTable tabId="19" name="South West"/>
    <pivotTable tabId="19" name="PivotTable9"/>
    <pivotTable tabId="19" name="PivotTable10"/>
    <pivotTable tabId="19" name="PivotTable2"/>
  </pivotTables>
  <data>
    <tabular pivotCacheId="789936268">
      <items count="17">
        <i x="5" s="1"/>
        <i x="6" s="1"/>
        <i x="7" s="1"/>
        <i x="8" s="1"/>
        <i x="14" nd="1"/>
        <i x="0" s="1" nd="1"/>
        <i x="12" nd="1"/>
        <i x="1" s="1" nd="1"/>
        <i x="11" nd="1"/>
        <i x="2" s="1" nd="1"/>
        <i x="10" nd="1"/>
        <i x="3" s="1" nd="1"/>
        <i x="16" nd="1"/>
        <i x="4" s="1" nd="1"/>
        <i x="13" nd="1"/>
        <i x="15" nd="1"/>
        <i x="9"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 xr10:uid="{908A0D88-0CAB-46BE-8F06-BA6974CB9E84}" sourceName="KPI">
  <pivotTables>
    <pivotTable tabId="19" name="National Highways"/>
    <pivotTable tabId="19" name="Yorkshire and North East"/>
    <pivotTable tabId="19" name="North West"/>
    <pivotTable tabId="19" name="Midlands"/>
    <pivotTable tabId="19" name="East"/>
    <pivotTable tabId="19" name="South East"/>
    <pivotTable tabId="19" name="South West"/>
    <pivotTable tabId="19" name="PivotTable9"/>
    <pivotTable tabId="19" name="PivotTable10"/>
    <pivotTable tabId="19" name="PivotTable2"/>
  </pivotTables>
  <data>
    <tabular pivotCacheId="789936268" showMissing="0">
      <items count="10">
        <i x="0" s="1"/>
        <i x="1"/>
        <i x="2"/>
        <i x="3"/>
        <i x="4"/>
        <i x="5"/>
        <i x="6"/>
        <i x="7"/>
        <i x="8" nd="1"/>
        <i x="9"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565E076F-3C53-44BE-8835-D766BB88E031}" cache="Slicer_Year" caption="Year" columnCount="6" rowHeight="241300"/>
  <slicer name="KPI" xr10:uid="{5F221560-8946-4982-983C-8140FA27C922}" cache="Slicer_KPI" caption="KPI" columnCount="8"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A6B4E24-6D0E-47A2-9149-405009A33524}" name="notes_table_3113_public_performance_measure_by_operator_and_sector5" displayName="notes_table_3113_public_performance_measure_by_operator_and_sector5" ref="A3:B9" totalsRowShown="0">
  <tableColumns count="2">
    <tableColumn id="1" xr3:uid="{00000000-0010-0000-0100-000001000000}" name="Note number " dataDxfId="101"/>
    <tableColumn id="2" xr3:uid="{00000000-0010-0000-0100-000002000000}" name="Note text "/>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A437078-7EF2-4E06-88A5-5F4903A27D8C}" name="Table_2h" displayName="Table_2h" ref="A5:H15" totalsRowShown="0" headerRowDxfId="40" dataDxfId="39">
  <autoFilter ref="A5:H15" xr:uid="{6DBF88D3-5AD7-49E0-9F98-51419EE0593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5AD5AC1-5E84-432B-A7AF-11CBB6D7A282}" name="Time period" dataDxfId="38"/>
    <tableColumn id="2" xr3:uid="{5EB73AA2-AEE4-4A61-B60E-DCEA8F25A0DE}" name="England's strategic road network (miles per hour)" dataDxfId="37"/>
    <tableColumn id="4" xr3:uid="{4C0CF38E-7928-486B-A23E-A6776BF513E0}" name="Yorkshire and North East_x000a_(miles per hour)" dataDxfId="36"/>
    <tableColumn id="5" xr3:uid="{6054F557-2C71-4E83-A473-ADA2BC025B62}" name="North West_x000a_(miles per hour)" dataDxfId="35"/>
    <tableColumn id="6" xr3:uid="{B9C4A219-7C7D-4F8F-AB23-2DF07E4E7156}" name="Midlands_x000a_(miles per hour)" dataDxfId="34"/>
    <tableColumn id="7" xr3:uid="{D25B1322-7DEF-4718-B400-EEA73377DD37}" name="East_x000a_(miles per hour)" dataDxfId="33"/>
    <tableColumn id="8" xr3:uid="{60373F38-7589-41B6-88F1-F19363DFBBB9}" name="South East_x000a_(miles per hour)" dataDxfId="32"/>
    <tableColumn id="9" xr3:uid="{3A383EF0-0C75-40E6-9370-F615EE7C6C92}" name="South West_x000a_(miles per hour)" dataDxfId="31"/>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7DA5E6F-086B-43C9-A8AC-7D0F7302D355}" name="Data" displayName="Data" ref="A1:I68" totalsRowShown="0" headerRowDxfId="30" dataDxfId="29">
  <autoFilter ref="A1:I68" xr:uid="{57DA5E6F-086B-43C9-A8AC-7D0F7302D355}"/>
  <sortState xmlns:xlrd2="http://schemas.microsoft.com/office/spreadsheetml/2017/richdata2" ref="A2:I66">
    <sortCondition ref="B1:B66"/>
  </sortState>
  <tableColumns count="9">
    <tableColumn id="1" xr3:uid="{3236827A-BD54-4DD5-B3CB-46575F46E36B}" name="Year" dataDxfId="28"/>
    <tableColumn id="2" xr3:uid="{D13CB4E2-77D0-435A-B46B-7687808CC956}" name="KPI" dataDxfId="27"/>
    <tableColumn id="3" xr3:uid="{3CAF95D5-6660-47D0-9325-D40B267E4B1C}" name="National Highways" dataDxfId="26"/>
    <tableColumn id="4" xr3:uid="{A8160098-2692-4926-87A1-FA3408F780E1}" name="Yorkshire and North East" dataDxfId="25"/>
    <tableColumn id="5" xr3:uid="{B9DFE456-1851-421A-BCD2-7B33CF2A9702}" name="North West_x000a_" dataDxfId="24"/>
    <tableColumn id="6" xr3:uid="{5C00CE40-0DED-4461-8B75-64D258BEC0F8}" name="Midlands_x000a_" dataDxfId="23"/>
    <tableColumn id="7" xr3:uid="{3D9F4ADB-87D2-49F1-AF82-0CA16F829160}" name="East_x000a_" dataDxfId="22"/>
    <tableColumn id="8" xr3:uid="{12CA27DC-FEEE-4EF8-BB6C-FE825282403E}" name="South East_x000a_" dataDxfId="21"/>
    <tableColumn id="9" xr3:uid="{07C73437-506D-46AD-9E2D-DA4CE3B6C943}" name="South West_x000a_"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C7625818-1472-400B-8BA9-24D52C9B37C0}" name="Table_of_contents" displayName="Table_of_contents" ref="A3:B11" totalsRowShown="0">
  <autoFilter ref="A3:B11" xr:uid="{A2E2B00C-F437-45B3-8503-7AA9961C3F10}">
    <filterColumn colId="0" hiddenButton="1"/>
    <filterColumn colId="1" hiddenButton="1"/>
  </autoFilter>
  <tableColumns count="2">
    <tableColumn id="1" xr3:uid="{557ED635-1147-439E-8F74-0D2BBB4D3AF5}" name="Worksheet name" dataDxfId="100"/>
    <tableColumn id="2" xr3:uid="{7C0BBB98-1A7D-4386-9200-AB6B86FDDAAE}" name="Worksheet description" dataDxfId="9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E35FDAA2-3754-47EA-85E6-4DBFC38BFEFF}" name="Table_2a" displayName="Table_2a" ref="A6:H16" totalsRowShown="0" headerRowDxfId="98" dataDxfId="97">
  <autoFilter ref="A6:H16" xr:uid="{18477809-27ED-449D-B7FB-CBE385136A9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9BF6513-2FAD-4A5F-8B0B-5DE11C2EF48C}" name="Time period" dataDxfId="96"/>
    <tableColumn id="2" xr3:uid="{3D7DD982-7F72-44E8-8A90-E360C6DA6CF8}" name="England's strategic road network (seconds per vehicle per mile)" dataDxfId="95"/>
    <tableColumn id="4" xr3:uid="{CE3120BE-14DB-4494-AFFB-62CEE82A2907}" name="Yorkshire and North East_x000a_(seconds per vehicle per mile)" dataDxfId="94"/>
    <tableColumn id="5" xr3:uid="{A4337AE4-1FF5-47F9-8C64-30F3D5232625}" name="North West_x000a_(seconds per vehicle per mile)" dataDxfId="93"/>
    <tableColumn id="6" xr3:uid="{28E2AD33-BD3B-4CD1-902B-16AA2DCFD820}" name="Midlands_x000a_(seconds per vehicle per mile)" dataDxfId="92"/>
    <tableColumn id="7" xr3:uid="{CEEE70A2-8F5A-482A-90F9-D60902EFE2D1}" name="East_x000a_(seconds per vehicle per mile)" dataDxfId="91"/>
    <tableColumn id="8" xr3:uid="{341B1F8B-7FDA-4212-AD30-36696613B5BB}" name="South East_x000a_(seconds per vehicle per mile)" dataDxfId="90"/>
    <tableColumn id="9" xr3:uid="{AA34D19B-C301-4280-9258-B8A66D5D4383}" name="South West_x000a_(seconds per vehicle per mile)" dataDxfId="8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3BB7C6A-2FA7-424E-B3CC-B4FE60D75C0A}" name="Table_2b" displayName="Table_2b" ref="A5:H10" totalsRowShown="0" headerRowDxfId="88" dataDxfId="87">
  <autoFilter ref="A5:H10" xr:uid="{347740EF-E4E5-4039-998C-3F2EE6C35D8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244E243-AB8D-4F2A-B563-28B92EB82FB7}" name="Time period" dataDxfId="86"/>
    <tableColumn id="2" xr3:uid="{DC7150D0-9857-46C4-B246-C638FDAB9FFA}" name="England's strategic road network (weighted lane metre days, millions)" dataDxfId="85"/>
    <tableColumn id="4" xr3:uid="{6B3DE86C-54D5-45C5-8B3B-9AE7F80557DC}" name="Yorkshire and North East_x000a_(weighted lane metre days, millions)" dataDxfId="84"/>
    <tableColumn id="5" xr3:uid="{C9305B75-559A-4453-B98D-5C035ECA05F0}" name="North West_x000a_(weighted lane metre days, millions)" dataDxfId="83"/>
    <tableColumn id="6" xr3:uid="{1083284F-91D4-4D9E-AD82-DF5AEE268396}" name="Midlands_x000a_(weighted lane metre days, millions)" dataDxfId="82"/>
    <tableColumn id="7" xr3:uid="{BCA58EFE-1F7E-47A5-A2A4-9E66942669B3}" name="East_x000a_(weighted lane metre days, millions)" dataDxfId="81"/>
    <tableColumn id="8" xr3:uid="{A950A549-1641-4B4C-BA4D-30A07D7EA058}" name="South East_x000a_(weighted lane metre days, millions)" dataDxfId="80"/>
    <tableColumn id="9" xr3:uid="{A6338D85-5500-4276-817F-3CFBF06435A2}" name="South West_x000a_(weighted lane metre days, millions)" dataDxfId="7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ADB0DA4-87E4-4BF3-9FD0-8213CA44FD89}" name="Table_2c" displayName="Table_2c" ref="A6:H16" totalsRowShown="0" headerRowDxfId="78" dataDxfId="77">
  <autoFilter ref="A6:H16" xr:uid="{853F3522-0F6B-4A12-AF93-92FB0F1C267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24F2AA1-F4DB-4329-A600-A3E135C4BF30}" name="Time period" dataDxfId="76"/>
    <tableColumn id="2" xr3:uid="{542D3CB0-CC0F-4645-B4F8-82EF562694E1}" name="England's strategic road network (percentage)" dataDxfId="75"/>
    <tableColumn id="4" xr3:uid="{A26B85C8-3452-4407-B30B-54C22EE5749C}" name="Yorkshire and North East_x000a_(percentage)" dataDxfId="74"/>
    <tableColumn id="5" xr3:uid="{40BA7B40-A6D8-4ADF-875B-31373E34288E}" name="North West_x000a_(percentage)" dataDxfId="73"/>
    <tableColumn id="6" xr3:uid="{44E98071-3F19-4AF2-BE61-0FE06BE39C98}" name="Midlands_x000a_(percentage)" dataDxfId="72"/>
    <tableColumn id="7" xr3:uid="{E3FD1BF5-37EC-4CB7-BB9C-128516D02754}" name="East_x000a_(percentage)" dataDxfId="71"/>
    <tableColumn id="8" xr3:uid="{E7641CE2-2C7D-4F9C-9EB5-CF074311D4F0}" name="South East_x000a_(percentage)" dataDxfId="70"/>
    <tableColumn id="9" xr3:uid="{2FF4F455-6B4C-4562-8893-DDFD42CE74A2}" name="South West_x000a_(percentage)" dataDxfId="6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2201A7D-F7CC-4A55-8AFF-4DF54B73FE0E}" name="Table_2d" displayName="Table_2d" ref="A3:B8" totalsRowShown="0" headerRowDxfId="68" dataDxfId="67">
  <autoFilter ref="A3:B8" xr:uid="{18765591-5ADD-4C52-9CE9-F2451071ED8E}">
    <filterColumn colId="0" hiddenButton="1"/>
    <filterColumn colId="1" hiddenButton="1"/>
  </autoFilter>
  <tableColumns count="2">
    <tableColumn id="1" xr3:uid="{3EFFD3C6-5A62-450B-84F9-19DF15A7A00F}" name="Time period" dataDxfId="66"/>
    <tableColumn id="2" xr3:uid="{89E39FB9-9CAC-43D9-9EC2-6195FFFCBE33}" name="England's strategic road network (seconds per vehicle mile)" dataDxfId="65"/>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F06C51D-D8E3-43F6-A6BE-41B1431F7C93}" name="Table_2e" displayName="Table_2e" ref="A3:H8" totalsRowShown="0" headerRowDxfId="64" dataDxfId="63">
  <autoFilter ref="A3:H8" xr:uid="{F86A9246-3E6E-46EF-951E-05C56A501E5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B0AB19C-B7F3-4ED2-8E32-45E97A3DE9A5}" name="Time period" dataDxfId="62"/>
    <tableColumn id="2" xr3:uid="{732BB395-E1D3-49DF-B991-B15D907C05D0}" name="England's strategic road network (seconds per vehicle mile)" dataDxfId="61"/>
    <tableColumn id="4" xr3:uid="{E5177B41-1C0F-4275-B337-5A990696BC1C}" name="Yorkshire and_x000a_ North East_x000a_(seconds per vehicle mile)" dataDxfId="60"/>
    <tableColumn id="5" xr3:uid="{3AA05462-BEFD-4E50-B576-0BF38D13F49E}" name="North West_x000a_(seconds per vehicle mile)" dataDxfId="59"/>
    <tableColumn id="6" xr3:uid="{351A4C14-032F-46DB-B112-FB425F62E9AE}" name="Midlands_x000a_(seconds per vehicle mile)" dataDxfId="58"/>
    <tableColumn id="7" xr3:uid="{5384BF95-DC03-49DB-A97D-C07F43FA6BE8}" name="East_x000a_(seconds per vehicle mile)" dataDxfId="57"/>
    <tableColumn id="8" xr3:uid="{53B1EE74-F0AD-4AEB-951E-CDF1BBE5FCBD}" name="South East_x000a_(seconds per vehicle mile)" dataDxfId="56"/>
    <tableColumn id="9" xr3:uid="{51AE9883-F937-48B4-9AF4-DF0B165DDCFF}" name="South West_x000a_(seconds per vehicle mile)" dataDxfId="5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DEDDAE70-CFCD-4198-BC80-46D78FECE69F}" name="Table_2f" displayName="Table_2f" ref="A3:H8" totalsRowShown="0" headerRowDxfId="54" dataDxfId="53">
  <autoFilter ref="A3:H8" xr:uid="{6B63F638-0B05-420F-B25C-AC6BDD4BD0C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34D8EEC-5091-4056-8069-B78AB2E98505}" name="Time period" dataDxfId="52"/>
    <tableColumn id="2" xr3:uid="{46708A1E-E9AA-48C5-BA47-7B06A90B0A64}" name="England's strategic road network (seconds per vehicle mile)" dataDxfId="51"/>
    <tableColumn id="4" xr3:uid="{28D4CE8C-EEDE-443A-B5C0-0D9617B3C9B8}" name="Yorkshire and_x000a_ North East_x000a_(seconds per vehicle mile)" dataDxfId="50"/>
    <tableColumn id="5" xr3:uid="{E84BA8B9-5115-42FF-AEBB-CBDD99985BFC}" name="North West_x000a_(seconds per vehicle mile)" dataDxfId="49"/>
    <tableColumn id="6" xr3:uid="{8FEFC6FC-82C7-4D7D-B920-9413731643A4}" name="Midlands_x000a_(seconds per vehicle mile)" dataDxfId="48"/>
    <tableColumn id="7" xr3:uid="{9D41F7E2-3D3E-40CF-B3D4-A6CC377265B1}" name="East_x000a_(seconds per vehicle mile)" dataDxfId="47"/>
    <tableColumn id="8" xr3:uid="{9979F256-6570-47D1-AED8-C2C08C7EEA3D}" name="South East_x000a_(seconds per vehicle mile)" dataDxfId="46"/>
    <tableColumn id="9" xr3:uid="{93B61B9F-791F-4D6F-B6BA-37C5CF6198CA}" name="South West_x000a_(seconds per vehicle mile)" dataDxfId="4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2E003BE-8638-4595-BB45-B522B5863D89}" name="Table_2g" displayName="Table_2g" ref="A5:B15" totalsRowShown="0" headerRowDxfId="44" dataDxfId="43">
  <autoFilter ref="A5:B15" xr:uid="{C73772AD-912F-43C8-898A-18732CA254EE}">
    <filterColumn colId="0" hiddenButton="1"/>
    <filterColumn colId="1" hiddenButton="1"/>
  </autoFilter>
  <tableColumns count="2">
    <tableColumn id="1" xr3:uid="{C5C78024-B38D-45BE-8301-78C560199BE0}" name="Time period" dataDxfId="42"/>
    <tableColumn id="2" xr3:uid="{532217D6-8098-4341-A92C-0BA7ED5CA2AB}" name="England's strategic road network (seconds per vehicle mile)" dataDxfId="41"/>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nationalhighways.co.uk/media/1sralyfr/2020-21-performance-monitoring-statements.xlsx" TargetMode="External"/><Relationship Id="rId13" Type="http://schemas.openxmlformats.org/officeDocument/2006/relationships/hyperlink" Target="https://nationalhighways.co.uk/media/hslebq5b/annual-regional-benchmarking-report-2023-2024-final.pdf" TargetMode="External"/><Relationship Id="rId3" Type="http://schemas.openxmlformats.org/officeDocument/2006/relationships/hyperlink" Target="mailto:highways.monitor@orr.gov.uk" TargetMode="External"/><Relationship Id="rId7" Type="http://schemas.openxmlformats.org/officeDocument/2006/relationships/hyperlink" Target="https://nationalhighways.co.uk/media/01sdbznz/2021-22-performance-monitoring-statements.xlsx" TargetMode="External"/><Relationship Id="rId12" Type="http://schemas.openxmlformats.org/officeDocument/2006/relationships/hyperlink" Target="https://nationalhighways.co.uk/media/fc5c5k0k/abr-v5-171023.pdf" TargetMode="External"/><Relationship Id="rId2" Type="http://schemas.openxmlformats.org/officeDocument/2006/relationships/hyperlink" Target="https://nationalhighways.co.uk/media/5paempnz/ris2-omm-published-18-july-2023-final.pdf" TargetMode="External"/><Relationship Id="rId1" Type="http://schemas.openxmlformats.org/officeDocument/2006/relationships/hyperlink" Target="https://nationalhighways.co.uk/media/qe1cjb2b/nh-srn-simplified-map-2023.pdf" TargetMode="External"/><Relationship Id="rId6" Type="http://schemas.openxmlformats.org/officeDocument/2006/relationships/hyperlink" Target="https://nationalhighways.co.uk/media/tx1hdslj/2022-23-performance-monitoring-statements.xlsx" TargetMode="External"/><Relationship Id="rId11" Type="http://schemas.openxmlformats.org/officeDocument/2006/relationships/hyperlink" Target="https://nationalhighways.co.uk/media/b0jdsyzl/2021-22-nh-regional-performance-disaggregation-final.xlsx" TargetMode="External"/><Relationship Id="rId5" Type="http://schemas.openxmlformats.org/officeDocument/2006/relationships/hyperlink" Target="https://nationalhighways.co.uk/media/hymao3xw/20240719-national-highways-performance-monitoring-statements-year-end-2023-24.pdf" TargetMode="External"/><Relationship Id="rId10" Type="http://schemas.openxmlformats.org/officeDocument/2006/relationships/hyperlink" Target="https://nationalhighways.co.uk/media/3smeti4y/2020-21-highways-england-regional-performance-disaggregation-1.xlsx" TargetMode="External"/><Relationship Id="rId4" Type="http://schemas.openxmlformats.org/officeDocument/2006/relationships/hyperlink" Target="https://nationalhighways.co.uk/media/hf3g525d/2024-25-national-highways-performance-monitoring-statements.pdf" TargetMode="External"/><Relationship Id="rId9" Type="http://schemas.openxmlformats.org/officeDocument/2006/relationships/hyperlink" Target="https://nationalhighways.co.uk/media/enoh0bhu/performance-monitoring-statements-2019-20.xlsm" TargetMode="External"/><Relationship Id="rId1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BC2F-D9B1-4591-A4B5-A0597C7AE4BA}">
  <sheetPr codeName="Sheet1">
    <tabColor rgb="FFFF0000"/>
    <pageSetUpPr autoPageBreaks="0"/>
  </sheetPr>
  <dimension ref="A1:A35"/>
  <sheetViews>
    <sheetView tabSelected="1" workbookViewId="0"/>
  </sheetViews>
  <sheetFormatPr defaultColWidth="9" defaultRowHeight="15.5"/>
  <cols>
    <col min="1" max="1" width="146.54296875" style="3" customWidth="1"/>
    <col min="2" max="2" width="9" style="3" customWidth="1"/>
    <col min="3" max="3" width="10.54296875" style="3" bestFit="1" customWidth="1"/>
    <col min="4" max="16384" width="9" style="3"/>
  </cols>
  <sheetData>
    <row r="1" spans="1:1" customFormat="1" ht="30" customHeight="1">
      <c r="A1" s="108" t="s">
        <v>0</v>
      </c>
    </row>
    <row r="2" spans="1:1" customFormat="1" ht="212.25" customHeight="1">
      <c r="A2" s="59" t="s">
        <v>1</v>
      </c>
    </row>
    <row r="3" spans="1:1" customFormat="1" ht="197.25" customHeight="1">
      <c r="A3" s="1" t="s">
        <v>2</v>
      </c>
    </row>
    <row r="4" spans="1:1" customFormat="1" ht="87.65" customHeight="1">
      <c r="A4" s="1" t="s">
        <v>3</v>
      </c>
    </row>
    <row r="5" spans="1:1" customFormat="1" ht="21.75" customHeight="1">
      <c r="A5" s="34" t="s">
        <v>4</v>
      </c>
    </row>
    <row r="6" spans="1:1" customFormat="1" ht="31">
      <c r="A6" s="1" t="s">
        <v>5</v>
      </c>
    </row>
    <row r="7" spans="1:1" customFormat="1" ht="19.5" customHeight="1">
      <c r="A7" s="1" t="s">
        <v>6</v>
      </c>
    </row>
    <row r="8" spans="1:1" customFormat="1">
      <c r="A8" s="16" t="s">
        <v>7</v>
      </c>
    </row>
    <row r="9" spans="1:1" customFormat="1" ht="18.5">
      <c r="A9" s="35" t="s">
        <v>8</v>
      </c>
    </row>
    <row r="10" spans="1:1" customFormat="1">
      <c r="A10" s="1" t="s">
        <v>9</v>
      </c>
    </row>
    <row r="11" spans="1:1" customFormat="1">
      <c r="A11" s="105" t="s">
        <v>10</v>
      </c>
    </row>
    <row r="12" spans="1:1" customFormat="1">
      <c r="A12" s="105" t="s">
        <v>11</v>
      </c>
    </row>
    <row r="13" spans="1:1" customFormat="1">
      <c r="A13" s="105" t="s">
        <v>12</v>
      </c>
    </row>
    <row r="14" spans="1:1" customFormat="1">
      <c r="A14" s="112" t="s">
        <v>13</v>
      </c>
    </row>
    <row r="15" spans="1:1" customFormat="1">
      <c r="A15" s="113" t="s">
        <v>14</v>
      </c>
    </row>
    <row r="16" spans="1:1" customFormat="1">
      <c r="A16" s="105" t="s">
        <v>15</v>
      </c>
    </row>
    <row r="17" spans="1:1" customFormat="1">
      <c r="A17" s="2" t="s">
        <v>16</v>
      </c>
    </row>
    <row r="18" spans="1:1" customFormat="1">
      <c r="A18" s="115" t="s">
        <v>17</v>
      </c>
    </row>
    <row r="19" spans="1:1" customFormat="1">
      <c r="A19" s="116" t="s">
        <v>18</v>
      </c>
    </row>
    <row r="20" spans="1:1" customFormat="1">
      <c r="A20" s="34" t="s">
        <v>19</v>
      </c>
    </row>
    <row r="21" spans="1:1" customFormat="1">
      <c r="A21" s="116" t="s">
        <v>20</v>
      </c>
    </row>
    <row r="22" spans="1:1" customFormat="1">
      <c r="A22" s="10" t="s">
        <v>21</v>
      </c>
    </row>
    <row r="23" spans="1:1" customFormat="1" ht="18.5">
      <c r="A23" s="36" t="s">
        <v>22</v>
      </c>
    </row>
    <row r="24" spans="1:1" customFormat="1">
      <c r="A24" s="11" t="s">
        <v>23</v>
      </c>
    </row>
    <row r="25" spans="1:1" customFormat="1" ht="18.5">
      <c r="A25" s="37" t="s">
        <v>24</v>
      </c>
    </row>
    <row r="26" spans="1:1" customFormat="1">
      <c r="A26" s="11" t="s">
        <v>25</v>
      </c>
    </row>
    <row r="27" spans="1:1" customFormat="1" ht="18.5">
      <c r="A27" s="37" t="s">
        <v>26</v>
      </c>
    </row>
    <row r="28" spans="1:1" customFormat="1">
      <c r="A28" s="11" t="s">
        <v>27</v>
      </c>
    </row>
    <row r="29" spans="1:1" customFormat="1" ht="18.5">
      <c r="A29" s="37" t="s">
        <v>28</v>
      </c>
    </row>
    <row r="30" spans="1:1" customFormat="1">
      <c r="A30" s="11" t="s">
        <v>29</v>
      </c>
    </row>
    <row r="31" spans="1:1" customFormat="1" ht="18.5">
      <c r="A31" s="38" t="s">
        <v>30</v>
      </c>
    </row>
    <row r="32" spans="1:1" customFormat="1">
      <c r="A32" s="2" t="s">
        <v>31</v>
      </c>
    </row>
    <row r="33" spans="1:1" ht="18.5">
      <c r="A33" s="39" t="s">
        <v>32</v>
      </c>
    </row>
    <row r="34" spans="1:1">
      <c r="A34" s="40" t="s">
        <v>33</v>
      </c>
    </row>
    <row r="35" spans="1:1">
      <c r="A35" s="2" t="s">
        <v>34</v>
      </c>
    </row>
  </sheetData>
  <hyperlinks>
    <hyperlink ref="A5" r:id="rId1" display="National Highway's roads" xr:uid="{BF7B176D-B27C-4B43-BB9E-36766D1F59EB}"/>
    <hyperlink ref="A8" r:id="rId2" xr:uid="{5D7B59FB-ADE5-4349-BA30-72C9B9A98FCC}"/>
    <hyperlink ref="A34" r:id="rId3" xr:uid="{A59DAA2F-43A6-4F03-A4A9-B2E371A25DFF}"/>
    <hyperlink ref="A11" r:id="rId4" xr:uid="{803BF48F-C988-410F-97E8-2B8C3E7E2A07}"/>
    <hyperlink ref="A12" r:id="rId5" xr:uid="{D1948E3F-6600-41E8-81B0-23EED892B972}"/>
    <hyperlink ref="A13" r:id="rId6" xr:uid="{9CF0B823-B217-4F56-A276-15D9B2EEE4AE}"/>
    <hyperlink ref="A14" r:id="rId7" xr:uid="{68E089EF-4FE9-44E5-80A5-809C0449DDBA}"/>
    <hyperlink ref="A15" r:id="rId8" xr:uid="{00867B3E-8A92-40D8-A8F7-B37138B3EDAE}"/>
    <hyperlink ref="A16" r:id="rId9" xr:uid="{8906D858-DB6E-4968-86E0-133239B8B901}"/>
    <hyperlink ref="A21" r:id="rId10" xr:uid="{857AD4B5-962B-46E6-AA90-658B8335AA31}"/>
    <hyperlink ref="A20" r:id="rId11" xr:uid="{C118FAD1-2C28-4092-9D1A-3AB7ABA4E0BF}"/>
    <hyperlink ref="A19" r:id="rId12" xr:uid="{47F3534B-1451-4695-A03B-CE03A9A8F6BF}"/>
    <hyperlink ref="A18" r:id="rId13" xr:uid="{654D40EB-72F6-4322-975D-995CA1901DE2}"/>
  </hyperlinks>
  <pageMargins left="0.70000000000000007" right="0.70000000000000007" top="0.75" bottom="0.75" header="0.30000000000000004" footer="0.30000000000000004"/>
  <pageSetup paperSize="9" fitToWidth="0" fitToHeight="0" orientation="portrait"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C8DCE-FDE0-4F16-A01E-AF5F02B75709}">
  <sheetPr codeName="Sheet11">
    <tabColor rgb="FF253268"/>
  </sheetPr>
  <dimension ref="A1:B15"/>
  <sheetViews>
    <sheetView zoomScaleNormal="100" workbookViewId="0"/>
  </sheetViews>
  <sheetFormatPr defaultRowHeight="14.5"/>
  <cols>
    <col min="1" max="1" width="50.54296875" customWidth="1"/>
    <col min="2" max="2" width="20.54296875" customWidth="1"/>
    <col min="3" max="8" width="25.54296875" customWidth="1"/>
    <col min="9" max="9" width="13.453125" customWidth="1"/>
  </cols>
  <sheetData>
    <row r="1" spans="1:2" ht="30" customHeight="1">
      <c r="A1" s="63" t="s">
        <v>129</v>
      </c>
      <c r="B1" s="23"/>
    </row>
    <row r="2" spans="1:2" ht="20.149999999999999" customHeight="1">
      <c r="A2" s="64" t="s">
        <v>52</v>
      </c>
      <c r="B2" s="72"/>
    </row>
    <row r="3" spans="1:2" ht="20.149999999999999" customHeight="1">
      <c r="A3" s="72" t="s">
        <v>72</v>
      </c>
      <c r="B3" s="48"/>
    </row>
    <row r="4" spans="1:2" ht="20.149999999999999" customHeight="1">
      <c r="A4" s="51" t="s">
        <v>73</v>
      </c>
      <c r="B4" s="70"/>
    </row>
    <row r="5" spans="1:2" ht="65.5" customHeight="1">
      <c r="A5" s="13" t="s">
        <v>75</v>
      </c>
      <c r="B5" s="45" t="s">
        <v>117</v>
      </c>
    </row>
    <row r="6" spans="1:2" ht="20.25" customHeight="1">
      <c r="A6" s="52" t="s">
        <v>83</v>
      </c>
      <c r="B6" s="73">
        <v>8.11</v>
      </c>
    </row>
    <row r="7" spans="1:2" ht="20.25" customHeight="1">
      <c r="A7" s="52" t="s">
        <v>84</v>
      </c>
      <c r="B7" s="73">
        <v>8.23</v>
      </c>
    </row>
    <row r="8" spans="1:2" ht="20.25" customHeight="1">
      <c r="A8" s="52" t="s">
        <v>85</v>
      </c>
      <c r="B8" s="73">
        <v>8.6999999999999993</v>
      </c>
    </row>
    <row r="9" spans="1:2" ht="20.25" customHeight="1">
      <c r="A9" s="52" t="s">
        <v>86</v>
      </c>
      <c r="B9" s="73">
        <v>8.9600000000000009</v>
      </c>
    </row>
    <row r="10" spans="1:2" ht="20.25" customHeight="1" thickBot="1">
      <c r="A10" s="53" t="s">
        <v>87</v>
      </c>
      <c r="B10" s="74">
        <v>8.6199999999999992</v>
      </c>
    </row>
    <row r="11" spans="1:2" ht="20.25" customHeight="1" thickTop="1">
      <c r="A11" s="52" t="s">
        <v>130</v>
      </c>
      <c r="B11" s="73">
        <v>5.6</v>
      </c>
    </row>
    <row r="12" spans="1:2" ht="20.25" customHeight="1">
      <c r="A12" s="52" t="s">
        <v>89</v>
      </c>
      <c r="B12" s="73">
        <v>7.9</v>
      </c>
    </row>
    <row r="13" spans="1:2" ht="20.5" customHeight="1">
      <c r="A13" s="52" t="s">
        <v>90</v>
      </c>
      <c r="B13" s="73">
        <v>8.8000000000000007</v>
      </c>
    </row>
    <row r="14" spans="1:2" ht="20.5" customHeight="1">
      <c r="A14" s="52" t="s">
        <v>91</v>
      </c>
      <c r="B14" s="73">
        <v>9.8000000000000007</v>
      </c>
    </row>
    <row r="15" spans="1:2" ht="20.25" customHeight="1">
      <c r="A15" s="52" t="s">
        <v>92</v>
      </c>
      <c r="B15" s="73">
        <v>11.3</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D3E7C-336E-4538-8CE6-971A74D7E96E}">
  <sheetPr codeName="Sheet14">
    <tabColor rgb="FF253268"/>
  </sheetPr>
  <dimension ref="A1:H15"/>
  <sheetViews>
    <sheetView zoomScaleNormal="100" workbookViewId="0"/>
  </sheetViews>
  <sheetFormatPr defaultRowHeight="14.5"/>
  <cols>
    <col min="1" max="1" width="50.54296875" customWidth="1"/>
    <col min="2" max="8" width="20.54296875" customWidth="1"/>
    <col min="9" max="9" width="15.54296875" customWidth="1"/>
  </cols>
  <sheetData>
    <row r="1" spans="1:8" ht="30" customHeight="1">
      <c r="A1" s="63" t="s">
        <v>131</v>
      </c>
      <c r="B1" s="23"/>
      <c r="C1" s="23"/>
      <c r="D1" s="23"/>
      <c r="E1" s="23"/>
      <c r="F1" s="23"/>
      <c r="G1" s="23"/>
      <c r="H1" s="23"/>
    </row>
    <row r="2" spans="1:8" ht="20.149999999999999" customHeight="1">
      <c r="A2" s="76" t="s">
        <v>52</v>
      </c>
      <c r="B2" s="42"/>
      <c r="C2" s="42"/>
      <c r="D2" s="42"/>
      <c r="E2" s="22"/>
      <c r="F2" s="22"/>
      <c r="G2" s="22"/>
      <c r="H2" s="23"/>
    </row>
    <row r="3" spans="1:8" ht="20.149999999999999" customHeight="1">
      <c r="A3" s="72" t="s">
        <v>72</v>
      </c>
      <c r="B3" s="48"/>
      <c r="C3" s="48"/>
      <c r="D3" s="48"/>
      <c r="E3" s="22"/>
      <c r="F3" s="76"/>
      <c r="G3" s="22"/>
      <c r="H3" s="23"/>
    </row>
    <row r="4" spans="1:8" ht="20.149999999999999" customHeight="1">
      <c r="A4" s="51" t="s">
        <v>132</v>
      </c>
      <c r="B4" s="70"/>
      <c r="C4" s="70"/>
      <c r="D4" s="70"/>
      <c r="E4" s="22"/>
      <c r="F4" s="22"/>
      <c r="G4" s="22"/>
      <c r="H4" s="23"/>
    </row>
    <row r="5" spans="1:8" ht="50.25" customHeight="1">
      <c r="A5" s="13" t="s">
        <v>75</v>
      </c>
      <c r="B5" s="44" t="s">
        <v>133</v>
      </c>
      <c r="C5" s="45" t="s">
        <v>134</v>
      </c>
      <c r="D5" s="45" t="s">
        <v>135</v>
      </c>
      <c r="E5" s="45" t="s">
        <v>136</v>
      </c>
      <c r="F5" s="45" t="s">
        <v>137</v>
      </c>
      <c r="G5" s="45" t="s">
        <v>138</v>
      </c>
      <c r="H5" s="45" t="s">
        <v>139</v>
      </c>
    </row>
    <row r="6" spans="1:8" ht="20.25" customHeight="1">
      <c r="A6" s="52" t="s">
        <v>83</v>
      </c>
      <c r="B6" s="77">
        <v>59.33</v>
      </c>
      <c r="C6" s="78" t="s">
        <v>93</v>
      </c>
      <c r="D6" s="78" t="s">
        <v>93</v>
      </c>
      <c r="E6" s="78" t="s">
        <v>93</v>
      </c>
      <c r="F6" s="78" t="s">
        <v>93</v>
      </c>
      <c r="G6" s="78" t="s">
        <v>93</v>
      </c>
      <c r="H6" s="78" t="s">
        <v>93</v>
      </c>
    </row>
    <row r="7" spans="1:8" ht="20.25" customHeight="1">
      <c r="A7" s="52" t="s">
        <v>84</v>
      </c>
      <c r="B7" s="77">
        <v>59.45</v>
      </c>
      <c r="C7" s="78" t="s">
        <v>93</v>
      </c>
      <c r="D7" s="78" t="s">
        <v>93</v>
      </c>
      <c r="E7" s="78" t="s">
        <v>93</v>
      </c>
      <c r="F7" s="78" t="s">
        <v>93</v>
      </c>
      <c r="G7" s="78" t="s">
        <v>93</v>
      </c>
      <c r="H7" s="78" t="s">
        <v>93</v>
      </c>
    </row>
    <row r="8" spans="1:8" ht="20.25" customHeight="1">
      <c r="A8" s="52" t="s">
        <v>85</v>
      </c>
      <c r="B8" s="77">
        <v>58.36</v>
      </c>
      <c r="C8" s="78" t="s">
        <v>93</v>
      </c>
      <c r="D8" s="78" t="s">
        <v>93</v>
      </c>
      <c r="E8" s="78" t="s">
        <v>93</v>
      </c>
      <c r="F8" s="78" t="s">
        <v>93</v>
      </c>
      <c r="G8" s="78" t="s">
        <v>93</v>
      </c>
      <c r="H8" s="78" t="s">
        <v>93</v>
      </c>
    </row>
    <row r="9" spans="1:8" ht="20.25" customHeight="1">
      <c r="A9" s="52" t="s">
        <v>86</v>
      </c>
      <c r="B9" s="77">
        <v>59.03</v>
      </c>
      <c r="C9" s="78" t="s">
        <v>93</v>
      </c>
      <c r="D9" s="78" t="s">
        <v>93</v>
      </c>
      <c r="E9" s="78" t="s">
        <v>93</v>
      </c>
      <c r="F9" s="78" t="s">
        <v>93</v>
      </c>
      <c r="G9" s="78" t="s">
        <v>93</v>
      </c>
      <c r="H9" s="78" t="s">
        <v>93</v>
      </c>
    </row>
    <row r="10" spans="1:8" ht="20.25" customHeight="1" thickBot="1">
      <c r="A10" s="53" t="s">
        <v>87</v>
      </c>
      <c r="B10" s="79">
        <v>58.89</v>
      </c>
      <c r="C10" s="80" t="s">
        <v>93</v>
      </c>
      <c r="D10" s="81" t="s">
        <v>93</v>
      </c>
      <c r="E10" s="81" t="s">
        <v>93</v>
      </c>
      <c r="F10" s="81" t="s">
        <v>93</v>
      </c>
      <c r="G10" s="81" t="s">
        <v>93</v>
      </c>
      <c r="H10" s="81" t="s">
        <v>93</v>
      </c>
    </row>
    <row r="11" spans="1:8" ht="20.25" customHeight="1" thickTop="1">
      <c r="A11" s="52" t="s">
        <v>140</v>
      </c>
      <c r="B11" s="77">
        <v>60.7</v>
      </c>
      <c r="C11" s="78">
        <v>61</v>
      </c>
      <c r="D11" s="78">
        <v>61.7</v>
      </c>
      <c r="E11" s="78">
        <v>60.1</v>
      </c>
      <c r="F11" s="78">
        <v>62</v>
      </c>
      <c r="G11" s="78">
        <v>59.6</v>
      </c>
      <c r="H11" s="78">
        <v>60.6</v>
      </c>
    </row>
    <row r="12" spans="1:8" ht="20.25" customHeight="1">
      <c r="A12" s="52" t="s">
        <v>89</v>
      </c>
      <c r="B12" s="77">
        <v>58.6</v>
      </c>
      <c r="C12" s="78">
        <v>58.9</v>
      </c>
      <c r="D12" s="78">
        <v>58.8</v>
      </c>
      <c r="E12" s="78">
        <v>57.8</v>
      </c>
      <c r="F12" s="78">
        <v>59.8</v>
      </c>
      <c r="G12" s="78">
        <v>57.8</v>
      </c>
      <c r="H12" s="78">
        <v>59.6</v>
      </c>
    </row>
    <row r="13" spans="1:8" ht="20.5" customHeight="1">
      <c r="A13" s="52" t="s">
        <v>90</v>
      </c>
      <c r="B13" s="77">
        <v>57.9</v>
      </c>
      <c r="C13" s="78">
        <v>58.1</v>
      </c>
      <c r="D13" s="78">
        <v>57.8</v>
      </c>
      <c r="E13" s="78">
        <v>57.1</v>
      </c>
      <c r="F13" s="78">
        <v>58.8</v>
      </c>
      <c r="G13" s="78">
        <v>57.3</v>
      </c>
      <c r="H13" s="78">
        <v>59.7</v>
      </c>
    </row>
    <row r="14" spans="1:8" ht="20.25" customHeight="1">
      <c r="A14" s="52" t="s">
        <v>91</v>
      </c>
      <c r="B14" s="77">
        <v>56.9</v>
      </c>
      <c r="C14" s="78">
        <v>56.7</v>
      </c>
      <c r="D14" s="78">
        <v>57</v>
      </c>
      <c r="E14" s="78">
        <v>56.3</v>
      </c>
      <c r="F14" s="78">
        <v>57.9</v>
      </c>
      <c r="G14" s="78">
        <v>56.2</v>
      </c>
      <c r="H14" s="78">
        <v>58.5</v>
      </c>
    </row>
    <row r="15" spans="1:8" ht="20.25" customHeight="1">
      <c r="A15" s="52" t="s">
        <v>92</v>
      </c>
      <c r="B15" s="77">
        <v>55.8</v>
      </c>
      <c r="C15" s="78" t="s">
        <v>93</v>
      </c>
      <c r="D15" s="78" t="s">
        <v>93</v>
      </c>
      <c r="E15" s="78" t="s">
        <v>93</v>
      </c>
      <c r="F15" s="78" t="s">
        <v>93</v>
      </c>
      <c r="G15" s="78" t="s">
        <v>93</v>
      </c>
      <c r="H15" s="78" t="s">
        <v>93</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0A008-64D4-4745-BF09-D3D843087C8C}">
  <sheetPr codeName="Sheet12">
    <tabColor rgb="FFFFC000"/>
  </sheetPr>
  <dimension ref="A1:I68"/>
  <sheetViews>
    <sheetView workbookViewId="0">
      <selection activeCell="B57" sqref="B57"/>
    </sheetView>
  </sheetViews>
  <sheetFormatPr defaultColWidth="8.54296875" defaultRowHeight="13"/>
  <cols>
    <col min="1" max="1" width="27" style="24" customWidth="1"/>
    <col min="2" max="2" width="27" style="33" customWidth="1"/>
    <col min="3" max="3" width="19.81640625" style="24" customWidth="1"/>
    <col min="4" max="4" width="25.54296875" style="24" customWidth="1"/>
    <col min="5" max="12" width="18.54296875" style="24" customWidth="1"/>
    <col min="13" max="16384" width="8.54296875" style="24"/>
  </cols>
  <sheetData>
    <row r="1" spans="1:9" s="67" customFormat="1" ht="26">
      <c r="A1" s="65" t="s">
        <v>141</v>
      </c>
      <c r="B1" s="65" t="s">
        <v>142</v>
      </c>
      <c r="C1" s="66" t="s">
        <v>143</v>
      </c>
      <c r="D1" s="66" t="s">
        <v>144</v>
      </c>
      <c r="E1" s="66" t="s">
        <v>145</v>
      </c>
      <c r="F1" s="66" t="s">
        <v>146</v>
      </c>
      <c r="G1" s="66" t="s">
        <v>147</v>
      </c>
      <c r="H1" s="66" t="s">
        <v>148</v>
      </c>
      <c r="I1" s="66" t="s">
        <v>149</v>
      </c>
    </row>
    <row r="2" spans="1:9">
      <c r="A2" s="27" t="s">
        <v>150</v>
      </c>
      <c r="B2" s="57" t="s">
        <v>151</v>
      </c>
      <c r="C2" s="26"/>
      <c r="D2" s="26"/>
      <c r="E2" s="26"/>
      <c r="F2" s="26"/>
      <c r="G2" s="26"/>
      <c r="H2" s="26"/>
      <c r="I2" s="26"/>
    </row>
    <row r="3" spans="1:9">
      <c r="A3" s="27" t="s">
        <v>152</v>
      </c>
      <c r="B3" s="57" t="s">
        <v>151</v>
      </c>
      <c r="C3" s="26"/>
      <c r="D3" s="26"/>
      <c r="E3" s="26"/>
      <c r="F3" s="26"/>
      <c r="G3" s="26"/>
      <c r="H3" s="26"/>
      <c r="I3" s="26"/>
    </row>
    <row r="4" spans="1:9">
      <c r="A4" s="27" t="s">
        <v>153</v>
      </c>
      <c r="B4" s="57" t="s">
        <v>151</v>
      </c>
      <c r="C4" s="26"/>
      <c r="D4" s="26"/>
      <c r="E4" s="26"/>
      <c r="F4" s="26"/>
      <c r="G4" s="26"/>
      <c r="H4" s="26"/>
      <c r="I4" s="26"/>
    </row>
    <row r="5" spans="1:9">
      <c r="A5" s="27" t="s">
        <v>154</v>
      </c>
      <c r="B5" s="57" t="s">
        <v>151</v>
      </c>
      <c r="C5" s="26"/>
      <c r="D5" s="26"/>
      <c r="E5" s="26"/>
      <c r="F5" s="26"/>
      <c r="G5" s="26"/>
      <c r="H5" s="26"/>
      <c r="I5" s="26"/>
    </row>
    <row r="6" spans="1:9">
      <c r="A6" s="27" t="s">
        <v>155</v>
      </c>
      <c r="B6" s="57" t="s">
        <v>151</v>
      </c>
      <c r="C6" s="26"/>
      <c r="D6" s="26"/>
      <c r="E6" s="26"/>
      <c r="F6" s="26"/>
      <c r="G6" s="26"/>
      <c r="H6" s="26"/>
      <c r="I6" s="26"/>
    </row>
    <row r="7" spans="1:9">
      <c r="A7" s="27" t="s">
        <v>156</v>
      </c>
      <c r="B7" s="57" t="s">
        <v>151</v>
      </c>
      <c r="C7" s="28">
        <v>5.8</v>
      </c>
      <c r="D7" s="25"/>
      <c r="E7" s="25"/>
      <c r="F7" s="25"/>
      <c r="G7" s="25"/>
      <c r="H7" s="25"/>
      <c r="I7" s="25"/>
    </row>
    <row r="8" spans="1:9">
      <c r="A8" s="55" t="s">
        <v>157</v>
      </c>
      <c r="B8" s="57" t="s">
        <v>151</v>
      </c>
      <c r="C8" s="56">
        <v>9.9</v>
      </c>
      <c r="D8" s="25"/>
      <c r="E8" s="25"/>
      <c r="F8" s="25"/>
      <c r="G8" s="25"/>
      <c r="H8" s="25"/>
      <c r="I8" s="54"/>
    </row>
    <row r="9" spans="1:9">
      <c r="A9" s="55" t="s">
        <v>158</v>
      </c>
      <c r="B9" s="57" t="s">
        <v>151</v>
      </c>
      <c r="C9" s="56">
        <v>11.2</v>
      </c>
      <c r="D9" s="25"/>
      <c r="E9" s="25"/>
      <c r="F9" s="25"/>
      <c r="G9" s="25"/>
      <c r="H9" s="25"/>
      <c r="I9" s="54"/>
    </row>
    <row r="10" spans="1:9">
      <c r="A10" s="55" t="s">
        <v>159</v>
      </c>
      <c r="B10" s="57" t="s">
        <v>151</v>
      </c>
      <c r="C10" s="56">
        <v>13</v>
      </c>
      <c r="D10" s="25"/>
      <c r="E10" s="25"/>
      <c r="F10" s="25"/>
      <c r="G10" s="25"/>
      <c r="H10" s="25"/>
      <c r="I10" s="54"/>
    </row>
    <row r="11" spans="1:9">
      <c r="A11" s="27" t="s">
        <v>150</v>
      </c>
      <c r="B11" s="58" t="s">
        <v>160</v>
      </c>
      <c r="C11" s="29">
        <v>8.93</v>
      </c>
      <c r="D11" s="29">
        <v>10.26</v>
      </c>
      <c r="E11" s="29">
        <v>9.84</v>
      </c>
      <c r="F11" s="29">
        <v>9.36</v>
      </c>
      <c r="G11" s="29">
        <v>8.99</v>
      </c>
      <c r="H11" s="29">
        <v>8.19</v>
      </c>
      <c r="I11" s="29">
        <v>6.68</v>
      </c>
    </row>
    <row r="12" spans="1:9">
      <c r="A12" s="27" t="s">
        <v>152</v>
      </c>
      <c r="B12" s="58" t="s">
        <v>160</v>
      </c>
      <c r="C12" s="29">
        <v>8.9499999999999993</v>
      </c>
      <c r="D12" s="29">
        <v>9.1300000000000008</v>
      </c>
      <c r="E12" s="29">
        <v>10.82</v>
      </c>
      <c r="F12" s="29">
        <v>9.1300000000000008</v>
      </c>
      <c r="G12" s="29">
        <v>9.25</v>
      </c>
      <c r="H12" s="29">
        <v>7.77</v>
      </c>
      <c r="I12" s="29">
        <v>7.02</v>
      </c>
    </row>
    <row r="13" spans="1:9">
      <c r="A13" s="27" t="s">
        <v>153</v>
      </c>
      <c r="B13" s="58" t="s">
        <v>160</v>
      </c>
      <c r="C13" s="29">
        <v>9.1999999999999993</v>
      </c>
      <c r="D13" s="29">
        <v>8.73</v>
      </c>
      <c r="E13" s="29">
        <v>11.31</v>
      </c>
      <c r="F13" s="29">
        <v>9.82</v>
      </c>
      <c r="G13" s="29">
        <v>9.5399999999999991</v>
      </c>
      <c r="H13" s="29">
        <v>7.69</v>
      </c>
      <c r="I13" s="29">
        <v>6.63</v>
      </c>
    </row>
    <row r="14" spans="1:9">
      <c r="A14" s="27" t="s">
        <v>154</v>
      </c>
      <c r="B14" s="58" t="s">
        <v>160</v>
      </c>
      <c r="C14" s="29">
        <v>9.3699999999999992</v>
      </c>
      <c r="D14" s="29">
        <v>8.6</v>
      </c>
      <c r="E14" s="29">
        <v>10.14</v>
      </c>
      <c r="F14" s="29">
        <v>10.07</v>
      </c>
      <c r="G14" s="29">
        <v>10.81</v>
      </c>
      <c r="H14" s="29">
        <v>8.4700000000000006</v>
      </c>
      <c r="I14" s="29">
        <v>6.9</v>
      </c>
    </row>
    <row r="15" spans="1:9">
      <c r="A15" s="27" t="s">
        <v>155</v>
      </c>
      <c r="B15" s="58" t="s">
        <v>160</v>
      </c>
      <c r="C15" s="29">
        <v>9.33</v>
      </c>
      <c r="D15" s="29">
        <v>8.06</v>
      </c>
      <c r="E15" s="29">
        <v>8.98</v>
      </c>
      <c r="F15" s="29">
        <v>9.2200000000000006</v>
      </c>
      <c r="G15" s="29">
        <v>8.83</v>
      </c>
      <c r="H15" s="29">
        <v>11.1</v>
      </c>
      <c r="I15" s="29">
        <v>8.0399999999999991</v>
      </c>
    </row>
    <row r="16" spans="1:9">
      <c r="A16" s="27" t="s">
        <v>156</v>
      </c>
      <c r="B16" s="58" t="s">
        <v>160</v>
      </c>
      <c r="C16" s="29">
        <v>6.7</v>
      </c>
      <c r="D16" s="29">
        <v>6.2</v>
      </c>
      <c r="E16" s="29">
        <v>6</v>
      </c>
      <c r="F16" s="29">
        <v>6.9</v>
      </c>
      <c r="G16" s="29">
        <v>6</v>
      </c>
      <c r="H16" s="29">
        <v>7.9</v>
      </c>
      <c r="I16" s="29">
        <v>6.2</v>
      </c>
    </row>
    <row r="17" spans="1:9">
      <c r="A17" s="55" t="s">
        <v>157</v>
      </c>
      <c r="B17" s="58" t="s">
        <v>160</v>
      </c>
      <c r="C17" s="32">
        <v>8.8000000000000007</v>
      </c>
      <c r="D17" s="32">
        <v>8.3000000000000007</v>
      </c>
      <c r="E17" s="32">
        <v>8.8000000000000007</v>
      </c>
      <c r="F17" s="32">
        <v>9.1999999999999993</v>
      </c>
      <c r="G17" s="32">
        <v>8.1</v>
      </c>
      <c r="H17" s="32">
        <v>9.8000000000000007</v>
      </c>
      <c r="I17" s="32">
        <v>7.2</v>
      </c>
    </row>
    <row r="18" spans="1:9">
      <c r="A18" s="55" t="s">
        <v>158</v>
      </c>
      <c r="B18" s="58" t="s">
        <v>160</v>
      </c>
      <c r="C18" s="32">
        <v>9.5</v>
      </c>
      <c r="D18" s="32">
        <v>9.1999999999999993</v>
      </c>
      <c r="E18" s="32">
        <v>9.8000000000000007</v>
      </c>
      <c r="F18" s="32">
        <v>10.1</v>
      </c>
      <c r="G18" s="32">
        <v>9.1</v>
      </c>
      <c r="H18" s="32">
        <v>10.3</v>
      </c>
      <c r="I18" s="92">
        <v>7</v>
      </c>
    </row>
    <row r="19" spans="1:9">
      <c r="A19" s="55" t="s">
        <v>159</v>
      </c>
      <c r="B19" s="58" t="s">
        <v>160</v>
      </c>
      <c r="C19" s="32">
        <v>10.6</v>
      </c>
      <c r="D19" s="25"/>
      <c r="E19" s="25"/>
      <c r="F19" s="25"/>
      <c r="G19" s="25"/>
      <c r="H19" s="25"/>
      <c r="I19" s="54"/>
    </row>
    <row r="20" spans="1:9">
      <c r="A20" s="27" t="s">
        <v>150</v>
      </c>
      <c r="B20" s="57" t="s">
        <v>161</v>
      </c>
      <c r="C20" s="29">
        <v>59.33</v>
      </c>
      <c r="D20" s="29"/>
      <c r="E20" s="29"/>
      <c r="F20" s="29"/>
      <c r="G20" s="29"/>
      <c r="H20" s="29"/>
      <c r="I20" s="93"/>
    </row>
    <row r="21" spans="1:9">
      <c r="A21" s="55" t="s">
        <v>152</v>
      </c>
      <c r="B21" s="57" t="s">
        <v>161</v>
      </c>
      <c r="C21" s="29">
        <v>59.45</v>
      </c>
      <c r="D21" s="29"/>
      <c r="E21" s="29"/>
      <c r="F21" s="29"/>
      <c r="G21" s="29"/>
      <c r="H21" s="29"/>
      <c r="I21" s="93"/>
    </row>
    <row r="22" spans="1:9">
      <c r="A22" s="27" t="s">
        <v>153</v>
      </c>
      <c r="B22" s="57" t="s">
        <v>161</v>
      </c>
      <c r="C22" s="29">
        <v>58.36</v>
      </c>
      <c r="D22" s="29"/>
      <c r="E22" s="29"/>
      <c r="F22" s="29"/>
      <c r="G22" s="29"/>
      <c r="H22" s="29"/>
      <c r="I22" s="29"/>
    </row>
    <row r="23" spans="1:9">
      <c r="A23" s="27" t="s">
        <v>154</v>
      </c>
      <c r="B23" s="57" t="s">
        <v>161</v>
      </c>
      <c r="C23" s="29">
        <v>59.03</v>
      </c>
      <c r="D23" s="29"/>
      <c r="E23" s="29"/>
      <c r="F23" s="29"/>
      <c r="G23" s="29"/>
      <c r="H23" s="29"/>
      <c r="I23" s="29"/>
    </row>
    <row r="24" spans="1:9">
      <c r="A24" s="27" t="s">
        <v>155</v>
      </c>
      <c r="B24" s="57" t="s">
        <v>161</v>
      </c>
      <c r="C24" s="29">
        <v>58.89</v>
      </c>
      <c r="D24" s="29"/>
      <c r="E24" s="29"/>
      <c r="F24" s="29"/>
      <c r="G24" s="29"/>
      <c r="H24" s="29"/>
      <c r="I24" s="29"/>
    </row>
    <row r="25" spans="1:9">
      <c r="A25" s="27" t="s">
        <v>156</v>
      </c>
      <c r="B25" s="57" t="s">
        <v>161</v>
      </c>
      <c r="C25" s="29">
        <v>60.7</v>
      </c>
      <c r="D25" s="29">
        <v>61</v>
      </c>
      <c r="E25" s="29">
        <v>61.7</v>
      </c>
      <c r="F25" s="29">
        <v>60.1</v>
      </c>
      <c r="G25" s="29">
        <v>62</v>
      </c>
      <c r="H25" s="29">
        <v>59.6</v>
      </c>
      <c r="I25" s="29">
        <v>60.6</v>
      </c>
    </row>
    <row r="26" spans="1:9">
      <c r="A26" s="27" t="s">
        <v>157</v>
      </c>
      <c r="B26" s="57" t="s">
        <v>161</v>
      </c>
      <c r="C26" s="29">
        <v>58.6</v>
      </c>
      <c r="D26" s="29">
        <v>58.9</v>
      </c>
      <c r="E26" s="29">
        <v>58.8</v>
      </c>
      <c r="F26" s="29">
        <v>57.8</v>
      </c>
      <c r="G26" s="29">
        <v>59.8</v>
      </c>
      <c r="H26" s="29">
        <v>57.8</v>
      </c>
      <c r="I26" s="29">
        <v>59.6</v>
      </c>
    </row>
    <row r="27" spans="1:9">
      <c r="A27" s="55" t="s">
        <v>158</v>
      </c>
      <c r="B27" s="57" t="s">
        <v>161</v>
      </c>
      <c r="C27" s="29">
        <v>57.9</v>
      </c>
      <c r="D27" s="29">
        <v>58.1</v>
      </c>
      <c r="E27" s="29">
        <v>57.8</v>
      </c>
      <c r="F27" s="29">
        <v>57.1</v>
      </c>
      <c r="G27" s="29">
        <v>58.8</v>
      </c>
      <c r="H27" s="29">
        <v>57.3</v>
      </c>
      <c r="I27" s="29">
        <v>59.7</v>
      </c>
    </row>
    <row r="28" spans="1:9">
      <c r="A28" s="55" t="s">
        <v>159</v>
      </c>
      <c r="B28" s="57" t="s">
        <v>161</v>
      </c>
      <c r="C28" s="32">
        <v>56.9</v>
      </c>
      <c r="D28" s="25"/>
      <c r="E28" s="25"/>
      <c r="F28" s="25"/>
      <c r="G28" s="25"/>
      <c r="H28" s="25"/>
      <c r="I28" s="54"/>
    </row>
    <row r="29" spans="1:9">
      <c r="A29" s="27" t="s">
        <v>150</v>
      </c>
      <c r="B29" s="57" t="s">
        <v>162</v>
      </c>
      <c r="C29" s="26"/>
      <c r="D29" s="26"/>
      <c r="E29" s="26"/>
      <c r="F29" s="26"/>
      <c r="G29" s="26"/>
      <c r="H29" s="26"/>
      <c r="I29" s="26"/>
    </row>
    <row r="30" spans="1:9">
      <c r="A30" s="55" t="s">
        <v>152</v>
      </c>
      <c r="B30" s="57" t="s">
        <v>162</v>
      </c>
      <c r="C30" s="26"/>
      <c r="D30" s="26"/>
      <c r="E30" s="26"/>
      <c r="F30" s="26"/>
      <c r="G30" s="26"/>
      <c r="H30" s="26"/>
      <c r="I30" s="26"/>
    </row>
    <row r="31" spans="1:9">
      <c r="A31" s="27" t="s">
        <v>153</v>
      </c>
      <c r="B31" s="57" t="s">
        <v>162</v>
      </c>
      <c r="C31" s="26"/>
      <c r="D31" s="26"/>
      <c r="E31" s="26"/>
      <c r="F31" s="26"/>
      <c r="G31" s="26"/>
      <c r="H31" s="26"/>
      <c r="I31" s="26"/>
    </row>
    <row r="32" spans="1:9">
      <c r="A32" s="27" t="s">
        <v>154</v>
      </c>
      <c r="B32" s="57" t="s">
        <v>162</v>
      </c>
      <c r="C32" s="26"/>
      <c r="D32" s="26"/>
      <c r="E32" s="26"/>
      <c r="F32" s="26"/>
      <c r="G32" s="26"/>
      <c r="H32" s="26"/>
      <c r="I32" s="26"/>
    </row>
    <row r="33" spans="1:9">
      <c r="A33" s="27" t="s">
        <v>155</v>
      </c>
      <c r="B33" s="57" t="s">
        <v>162</v>
      </c>
      <c r="C33" s="30"/>
      <c r="D33" s="31"/>
      <c r="E33" s="31"/>
      <c r="F33" s="31"/>
      <c r="G33" s="31"/>
      <c r="H33" s="31"/>
      <c r="I33" s="31"/>
    </row>
    <row r="34" spans="1:9">
      <c r="A34" s="27" t="s">
        <v>156</v>
      </c>
      <c r="B34" s="57" t="s">
        <v>162</v>
      </c>
      <c r="C34" s="30">
        <v>0.94</v>
      </c>
      <c r="D34" s="31">
        <v>0.98</v>
      </c>
      <c r="E34" s="31">
        <v>1.1100000000000001</v>
      </c>
      <c r="F34" s="31">
        <v>0.62</v>
      </c>
      <c r="G34" s="31">
        <v>0.55000000000000004</v>
      </c>
      <c r="H34" s="31">
        <v>1.34</v>
      </c>
      <c r="I34" s="31">
        <v>0.89</v>
      </c>
    </row>
    <row r="35" spans="1:9">
      <c r="A35" s="27" t="s">
        <v>157</v>
      </c>
      <c r="B35" s="57" t="s">
        <v>162</v>
      </c>
      <c r="C35" s="32">
        <v>1.2</v>
      </c>
      <c r="D35" s="32">
        <v>1.37</v>
      </c>
      <c r="E35" s="32">
        <v>2.38</v>
      </c>
      <c r="F35" s="32">
        <v>0.93</v>
      </c>
      <c r="G35" s="32">
        <v>0.9</v>
      </c>
      <c r="H35" s="32">
        <v>1.07</v>
      </c>
      <c r="I35" s="32">
        <v>0.72</v>
      </c>
    </row>
    <row r="36" spans="1:9">
      <c r="A36" s="55" t="s">
        <v>158</v>
      </c>
      <c r="B36" s="57" t="s">
        <v>162</v>
      </c>
      <c r="C36" s="32">
        <v>1.34</v>
      </c>
      <c r="D36" s="32">
        <v>1.82</v>
      </c>
      <c r="E36" s="32">
        <v>2.46</v>
      </c>
      <c r="F36" s="32">
        <v>1.52</v>
      </c>
      <c r="G36" s="32">
        <v>1.06</v>
      </c>
      <c r="H36" s="32">
        <v>0.8</v>
      </c>
      <c r="I36" s="32">
        <v>0.6</v>
      </c>
    </row>
    <row r="37" spans="1:9">
      <c r="A37" s="55" t="s">
        <v>163</v>
      </c>
      <c r="B37" s="57" t="s">
        <v>162</v>
      </c>
      <c r="C37" s="32">
        <v>1.23</v>
      </c>
      <c r="D37" s="25"/>
      <c r="E37" s="25"/>
      <c r="F37" s="25"/>
      <c r="G37" s="25"/>
      <c r="H37" s="25"/>
      <c r="I37" s="54"/>
    </row>
    <row r="38" spans="1:9">
      <c r="A38" s="27" t="s">
        <v>150</v>
      </c>
      <c r="B38" s="57" t="s">
        <v>164</v>
      </c>
      <c r="C38" s="32">
        <v>8.11</v>
      </c>
      <c r="D38" s="25"/>
      <c r="E38" s="25"/>
      <c r="F38" s="25"/>
      <c r="G38" s="25"/>
      <c r="H38" s="25"/>
      <c r="I38" s="25"/>
    </row>
    <row r="39" spans="1:9">
      <c r="A39" s="55" t="s">
        <v>152</v>
      </c>
      <c r="B39" s="57" t="s">
        <v>164</v>
      </c>
      <c r="C39" s="32">
        <v>8.23</v>
      </c>
      <c r="D39" s="25"/>
      <c r="E39" s="25"/>
      <c r="F39" s="25"/>
      <c r="G39" s="25"/>
      <c r="H39" s="25"/>
      <c r="I39" s="25"/>
    </row>
    <row r="40" spans="1:9">
      <c r="A40" s="27" t="s">
        <v>153</v>
      </c>
      <c r="B40" s="57" t="s">
        <v>164</v>
      </c>
      <c r="C40" s="32">
        <v>8.6999999999999993</v>
      </c>
      <c r="D40" s="25"/>
      <c r="E40" s="25"/>
      <c r="F40" s="25"/>
      <c r="G40" s="25"/>
      <c r="H40" s="25"/>
      <c r="I40" s="25"/>
    </row>
    <row r="41" spans="1:9">
      <c r="A41" s="27" t="s">
        <v>154</v>
      </c>
      <c r="B41" s="57" t="s">
        <v>164</v>
      </c>
      <c r="C41" s="32">
        <v>8.9600000000000009</v>
      </c>
      <c r="D41" s="25"/>
      <c r="E41" s="25"/>
      <c r="F41" s="25"/>
      <c r="G41" s="25"/>
      <c r="H41" s="25"/>
      <c r="I41" s="25"/>
    </row>
    <row r="42" spans="1:9">
      <c r="A42" s="27" t="s">
        <v>155</v>
      </c>
      <c r="B42" s="57" t="s">
        <v>164</v>
      </c>
      <c r="C42" s="32">
        <v>8.6199999999999992</v>
      </c>
      <c r="D42" s="25"/>
      <c r="E42" s="25"/>
      <c r="F42" s="25"/>
      <c r="G42" s="25"/>
      <c r="H42" s="25"/>
      <c r="I42" s="25"/>
    </row>
    <row r="43" spans="1:9">
      <c r="A43" s="27" t="s">
        <v>156</v>
      </c>
      <c r="B43" s="57" t="s">
        <v>164</v>
      </c>
      <c r="C43" s="32">
        <v>5.6</v>
      </c>
      <c r="D43" s="26"/>
      <c r="E43" s="26"/>
      <c r="F43" s="26"/>
      <c r="G43" s="26"/>
      <c r="H43" s="26"/>
      <c r="I43" s="26"/>
    </row>
    <row r="44" spans="1:9">
      <c r="A44" s="27" t="s">
        <v>157</v>
      </c>
      <c r="B44" s="57" t="s">
        <v>164</v>
      </c>
      <c r="C44" s="32">
        <v>7.9</v>
      </c>
      <c r="D44" s="25"/>
      <c r="E44" s="25"/>
      <c r="F44" s="25"/>
      <c r="G44" s="25"/>
      <c r="H44" s="25"/>
      <c r="I44" s="25"/>
    </row>
    <row r="45" spans="1:9">
      <c r="A45" s="55" t="s">
        <v>158</v>
      </c>
      <c r="B45" s="57" t="s">
        <v>164</v>
      </c>
      <c r="C45" s="32">
        <v>8.8000000000000007</v>
      </c>
      <c r="D45" s="25"/>
      <c r="E45" s="25"/>
      <c r="F45" s="25"/>
      <c r="G45" s="25"/>
      <c r="H45" s="25"/>
      <c r="I45" s="25"/>
    </row>
    <row r="46" spans="1:9">
      <c r="A46" s="55" t="s">
        <v>159</v>
      </c>
      <c r="B46" s="57" t="s">
        <v>164</v>
      </c>
      <c r="C46" s="32">
        <v>9.8000000000000007</v>
      </c>
      <c r="D46" s="25"/>
      <c r="E46" s="25"/>
      <c r="F46" s="25"/>
      <c r="G46" s="25"/>
      <c r="H46" s="25"/>
      <c r="I46" s="54"/>
    </row>
    <row r="47" spans="1:9">
      <c r="A47" s="27" t="s">
        <v>150</v>
      </c>
      <c r="B47" s="57" t="s">
        <v>165</v>
      </c>
      <c r="C47" s="31">
        <v>85.960000000000008</v>
      </c>
      <c r="D47" s="31">
        <v>85.26</v>
      </c>
      <c r="E47" s="31">
        <v>85.83</v>
      </c>
      <c r="F47" s="31">
        <v>88.2</v>
      </c>
      <c r="G47" s="31">
        <v>82.47</v>
      </c>
      <c r="H47" s="31">
        <v>84.69</v>
      </c>
      <c r="I47" s="28">
        <v>81.489999999999995</v>
      </c>
    </row>
    <row r="48" spans="1:9">
      <c r="A48" s="55" t="s">
        <v>152</v>
      </c>
      <c r="B48" s="57" t="s">
        <v>165</v>
      </c>
      <c r="C48" s="31">
        <v>85.929999999999993</v>
      </c>
      <c r="D48" s="31">
        <v>84.78</v>
      </c>
      <c r="E48" s="31">
        <v>84.570000000000007</v>
      </c>
      <c r="F48" s="31">
        <v>87.64</v>
      </c>
      <c r="G48" s="31">
        <v>85.61999999999999</v>
      </c>
      <c r="H48" s="31">
        <v>85.72</v>
      </c>
      <c r="I48" s="94">
        <v>86.2</v>
      </c>
    </row>
    <row r="49" spans="1:9">
      <c r="A49" s="27" t="s">
        <v>153</v>
      </c>
      <c r="B49" s="57" t="s">
        <v>165</v>
      </c>
      <c r="C49" s="31">
        <v>87.9</v>
      </c>
      <c r="D49" s="31">
        <v>85.78</v>
      </c>
      <c r="E49" s="31">
        <v>86.27</v>
      </c>
      <c r="F49" s="31">
        <v>89.46</v>
      </c>
      <c r="G49" s="31">
        <v>88.58</v>
      </c>
      <c r="H49" s="31">
        <v>87.039999999999992</v>
      </c>
      <c r="I49" s="28">
        <v>88.9</v>
      </c>
    </row>
    <row r="50" spans="1:9">
      <c r="A50" s="27" t="s">
        <v>154</v>
      </c>
      <c r="B50" s="57" t="s">
        <v>165</v>
      </c>
      <c r="C50" s="31">
        <v>87.9</v>
      </c>
      <c r="D50" s="31">
        <v>86.95</v>
      </c>
      <c r="E50" s="31">
        <v>87.33</v>
      </c>
      <c r="F50" s="31">
        <v>89.149999999999991</v>
      </c>
      <c r="G50" s="31">
        <v>87.949999999999989</v>
      </c>
      <c r="H50" s="31">
        <v>87.06</v>
      </c>
      <c r="I50" s="28">
        <v>88.990000000000009</v>
      </c>
    </row>
    <row r="51" spans="1:9">
      <c r="A51" s="27" t="s">
        <v>155</v>
      </c>
      <c r="B51" s="57" t="s">
        <v>165</v>
      </c>
      <c r="C51" s="31">
        <v>89.070000000000007</v>
      </c>
      <c r="D51" s="31">
        <v>89.5</v>
      </c>
      <c r="E51" s="31">
        <v>89.64</v>
      </c>
      <c r="F51" s="31">
        <v>89.77000000000001</v>
      </c>
      <c r="G51" s="31">
        <v>87.7</v>
      </c>
      <c r="H51" s="31">
        <v>88.51</v>
      </c>
      <c r="I51" s="28">
        <v>88.67</v>
      </c>
    </row>
    <row r="52" spans="1:9">
      <c r="A52" s="27" t="s">
        <v>156</v>
      </c>
      <c r="B52" s="57" t="s">
        <v>165</v>
      </c>
      <c r="C52" s="31">
        <v>88.6</v>
      </c>
      <c r="D52" s="31">
        <v>88.8</v>
      </c>
      <c r="E52" s="31">
        <v>88.1</v>
      </c>
      <c r="F52" s="31">
        <v>87.3</v>
      </c>
      <c r="G52" s="31">
        <v>87.9</v>
      </c>
      <c r="H52" s="31">
        <v>88.8</v>
      </c>
      <c r="I52" s="28">
        <v>89.7</v>
      </c>
    </row>
    <row r="53" spans="1:9">
      <c r="A53" s="27" t="s">
        <v>157</v>
      </c>
      <c r="B53" s="57" t="s">
        <v>165</v>
      </c>
      <c r="C53" s="26">
        <v>87.1</v>
      </c>
      <c r="D53" s="25">
        <v>86.42</v>
      </c>
      <c r="E53" s="25">
        <v>86.3</v>
      </c>
      <c r="F53" s="25">
        <v>87.7</v>
      </c>
      <c r="G53" s="25">
        <v>86.9</v>
      </c>
      <c r="H53" s="25">
        <v>87.4</v>
      </c>
      <c r="I53" s="25">
        <v>87.7</v>
      </c>
    </row>
    <row r="54" spans="1:9">
      <c r="A54" s="55" t="s">
        <v>158</v>
      </c>
      <c r="B54" s="57" t="s">
        <v>165</v>
      </c>
      <c r="C54" s="26">
        <v>87.2</v>
      </c>
      <c r="D54" s="25">
        <v>86.7</v>
      </c>
      <c r="E54" s="25">
        <v>85.5</v>
      </c>
      <c r="F54" s="25">
        <v>89.4</v>
      </c>
      <c r="G54" s="25">
        <v>86.3</v>
      </c>
      <c r="H54" s="25">
        <v>86.7</v>
      </c>
      <c r="I54" s="25">
        <v>88.5</v>
      </c>
    </row>
    <row r="55" spans="1:9">
      <c r="A55" s="55" t="s">
        <v>159</v>
      </c>
      <c r="B55" s="57" t="s">
        <v>165</v>
      </c>
      <c r="C55" s="32">
        <v>87.8</v>
      </c>
      <c r="D55" s="25"/>
      <c r="E55" s="25"/>
      <c r="F55" s="25"/>
      <c r="G55" s="25"/>
      <c r="H55" s="25"/>
      <c r="I55" s="54"/>
    </row>
    <row r="56" spans="1:9">
      <c r="A56" s="27" t="s">
        <v>150</v>
      </c>
      <c r="B56" s="57" t="s">
        <v>166</v>
      </c>
      <c r="C56" s="26"/>
      <c r="D56" s="26"/>
      <c r="E56" s="26"/>
      <c r="F56" s="26"/>
      <c r="G56" s="26"/>
      <c r="H56" s="26"/>
      <c r="I56" s="26"/>
    </row>
    <row r="57" spans="1:9">
      <c r="A57" s="27" t="s">
        <v>152</v>
      </c>
      <c r="B57" s="57" t="s">
        <v>166</v>
      </c>
      <c r="C57" s="26"/>
      <c r="D57" s="26"/>
      <c r="E57" s="26"/>
      <c r="F57" s="26"/>
      <c r="G57" s="26"/>
      <c r="H57" s="26"/>
      <c r="I57" s="26"/>
    </row>
    <row r="58" spans="1:9">
      <c r="A58" s="27" t="s">
        <v>153</v>
      </c>
      <c r="B58" s="57" t="s">
        <v>166</v>
      </c>
      <c r="C58" s="26"/>
      <c r="D58" s="26"/>
      <c r="E58" s="26"/>
      <c r="F58" s="26"/>
      <c r="G58" s="26"/>
      <c r="H58" s="26"/>
      <c r="I58" s="26"/>
    </row>
    <row r="59" spans="1:9">
      <c r="A59" s="27" t="s">
        <v>154</v>
      </c>
      <c r="B59" s="57" t="s">
        <v>166</v>
      </c>
      <c r="C59" s="26"/>
      <c r="D59" s="26"/>
      <c r="E59" s="26"/>
      <c r="F59" s="26"/>
      <c r="G59" s="26"/>
      <c r="H59" s="26"/>
      <c r="I59" s="26"/>
    </row>
    <row r="60" spans="1:9">
      <c r="A60" s="27" t="s">
        <v>155</v>
      </c>
      <c r="B60" s="57" t="s">
        <v>166</v>
      </c>
      <c r="C60" s="26"/>
      <c r="D60" s="26"/>
      <c r="E60" s="26"/>
      <c r="F60" s="26"/>
      <c r="G60" s="26"/>
      <c r="H60" s="26"/>
      <c r="I60" s="26"/>
    </row>
    <row r="61" spans="1:9">
      <c r="A61" s="27" t="s">
        <v>156</v>
      </c>
      <c r="B61" s="57" t="s">
        <v>166</v>
      </c>
      <c r="C61" s="28">
        <v>1.9</v>
      </c>
      <c r="D61" s="28">
        <v>1.73</v>
      </c>
      <c r="E61" s="28">
        <v>1.8</v>
      </c>
      <c r="F61" s="28">
        <v>1.8</v>
      </c>
      <c r="G61" s="28">
        <v>1.7</v>
      </c>
      <c r="H61" s="28">
        <v>2.1</v>
      </c>
      <c r="I61" s="28">
        <v>1.8</v>
      </c>
    </row>
    <row r="62" spans="1:9">
      <c r="A62" s="27" t="s">
        <v>157</v>
      </c>
      <c r="B62" s="57" t="s">
        <v>166</v>
      </c>
      <c r="C62" s="56">
        <v>2.8</v>
      </c>
      <c r="D62" s="28">
        <v>2.6</v>
      </c>
      <c r="E62" s="28">
        <v>2.9</v>
      </c>
      <c r="F62" s="28">
        <v>2.8</v>
      </c>
      <c r="G62" s="28">
        <v>2.5</v>
      </c>
      <c r="H62" s="28">
        <v>3.1</v>
      </c>
      <c r="I62" s="28">
        <v>2.5</v>
      </c>
    </row>
    <row r="63" spans="1:9">
      <c r="A63" s="55" t="s">
        <v>158</v>
      </c>
      <c r="B63" s="57" t="s">
        <v>166</v>
      </c>
      <c r="C63" s="56">
        <v>2.9</v>
      </c>
      <c r="D63" s="28">
        <v>2.6</v>
      </c>
      <c r="E63" s="28">
        <v>2.9</v>
      </c>
      <c r="F63" s="28">
        <v>2.9</v>
      </c>
      <c r="G63" s="28">
        <v>2.6</v>
      </c>
      <c r="H63" s="28">
        <v>3.3</v>
      </c>
      <c r="I63" s="28">
        <v>2.2999999999999998</v>
      </c>
    </row>
    <row r="64" spans="1:9">
      <c r="A64" s="55" t="s">
        <v>159</v>
      </c>
      <c r="B64" s="57" t="s">
        <v>166</v>
      </c>
      <c r="C64" s="56">
        <v>3.2</v>
      </c>
      <c r="D64" s="106"/>
      <c r="E64" s="106"/>
      <c r="F64" s="106"/>
      <c r="G64" s="106"/>
      <c r="H64" s="106"/>
      <c r="I64" s="107"/>
    </row>
    <row r="65" spans="1:9">
      <c r="A65" s="27" t="s">
        <v>156</v>
      </c>
      <c r="B65" s="58" t="s">
        <v>167</v>
      </c>
      <c r="C65" s="32"/>
      <c r="D65" s="25"/>
      <c r="E65" s="25"/>
      <c r="F65" s="25"/>
      <c r="G65" s="25"/>
      <c r="H65" s="25"/>
      <c r="I65" s="25"/>
    </row>
    <row r="66" spans="1:9">
      <c r="A66" s="27" t="s">
        <v>157</v>
      </c>
      <c r="B66" s="58" t="s">
        <v>167</v>
      </c>
      <c r="C66" s="32">
        <v>42.7</v>
      </c>
      <c r="D66" s="25">
        <v>5.8</v>
      </c>
      <c r="E66" s="25">
        <v>6.9</v>
      </c>
      <c r="F66" s="25">
        <v>9.5</v>
      </c>
      <c r="G66" s="25">
        <v>6.9</v>
      </c>
      <c r="H66" s="25">
        <v>10.3</v>
      </c>
      <c r="I66" s="25">
        <v>3.3</v>
      </c>
    </row>
    <row r="67" spans="1:9">
      <c r="A67" s="95" t="s">
        <v>158</v>
      </c>
      <c r="B67" s="58" t="s">
        <v>167</v>
      </c>
      <c r="C67" s="96">
        <v>42.3</v>
      </c>
      <c r="D67" s="97">
        <v>5.0999999999999996</v>
      </c>
      <c r="E67" s="97">
        <v>6.3</v>
      </c>
      <c r="F67" s="97">
        <v>12.2</v>
      </c>
      <c r="G67" s="97">
        <v>7</v>
      </c>
      <c r="H67" s="97">
        <v>9.3000000000000007</v>
      </c>
      <c r="I67" s="98">
        <v>2.5</v>
      </c>
    </row>
    <row r="68" spans="1:9">
      <c r="A68" s="95" t="s">
        <v>159</v>
      </c>
      <c r="B68" s="58" t="s">
        <v>167</v>
      </c>
      <c r="C68" s="96">
        <v>43.1</v>
      </c>
      <c r="D68" s="97"/>
      <c r="E68" s="97"/>
      <c r="F68" s="97"/>
      <c r="G68" s="97"/>
      <c r="H68" s="97"/>
      <c r="I68" s="98"/>
    </row>
  </sheetData>
  <phoneticPr fontId="167" type="noConversion"/>
  <pageMargins left="0.7" right="0.7" top="0.75" bottom="0.75" header="0.3" footer="0.3"/>
  <pageSetup paperSize="9" orientation="portrait" horizontalDpi="300" verticalDpi="3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C0F84-691B-4F8F-A816-87DBA9ECFF75}">
  <sheetPr codeName="Sheet13">
    <tabColor rgb="FFFFC000"/>
  </sheetPr>
  <dimension ref="A3:AC71"/>
  <sheetViews>
    <sheetView topLeftCell="A43" workbookViewId="0">
      <selection activeCell="B6" sqref="B6"/>
    </sheetView>
  </sheetViews>
  <sheetFormatPr defaultRowHeight="14.5"/>
  <cols>
    <col min="1" max="1" width="7.90625" bestFit="1" customWidth="1"/>
    <col min="2" max="2" width="16.81640625" bestFit="1" customWidth="1"/>
    <col min="3" max="3" width="11" bestFit="1" customWidth="1"/>
    <col min="4" max="4" width="4.81640625" bestFit="1" customWidth="1"/>
    <col min="5" max="5" width="9" bestFit="1" customWidth="1"/>
    <col min="6" max="6" width="11" bestFit="1" customWidth="1"/>
    <col min="7" max="7" width="22.453125" bestFit="1" customWidth="1"/>
    <col min="8" max="8" width="16.81640625" bestFit="1" customWidth="1"/>
    <col min="9" max="9" width="11" bestFit="1" customWidth="1"/>
    <col min="10" max="10" width="7.90625" bestFit="1" customWidth="1"/>
    <col min="11" max="11" width="9" bestFit="1" customWidth="1"/>
    <col min="12" max="12" width="22.453125" bestFit="1" customWidth="1"/>
    <col min="13" max="13" width="7.90625" bestFit="1" customWidth="1"/>
    <col min="14" max="14" width="4.81640625" bestFit="1" customWidth="1"/>
    <col min="15" max="15" width="34.1796875" bestFit="1" customWidth="1"/>
    <col min="16" max="16" width="7.90625" bestFit="1" customWidth="1"/>
    <col min="17" max="17" width="10.1796875" bestFit="1" customWidth="1"/>
    <col min="18" max="18" width="4.1796875" customWidth="1"/>
    <col min="19" max="19" width="7.90625" bestFit="1" customWidth="1"/>
    <col min="20" max="20" width="11" bestFit="1" customWidth="1"/>
    <col min="28" max="28" width="23.90625" bestFit="1" customWidth="1"/>
    <col min="29" max="29" width="16.81640625" bestFit="1" customWidth="1"/>
    <col min="30" max="30" width="17.54296875" bestFit="1" customWidth="1"/>
  </cols>
  <sheetData>
    <row r="3" spans="1:29">
      <c r="C3" t="str">
        <f>IF(B3="Average Delay","Measure: Seconds per vehicle mile","")</f>
        <v/>
      </c>
    </row>
    <row r="4" spans="1:29">
      <c r="X4" s="20" t="s">
        <v>168</v>
      </c>
    </row>
    <row r="5" spans="1:29">
      <c r="A5" s="17" t="s">
        <v>141</v>
      </c>
      <c r="B5" t="s">
        <v>169</v>
      </c>
      <c r="D5" s="17" t="s">
        <v>141</v>
      </c>
      <c r="E5" t="s">
        <v>170</v>
      </c>
      <c r="G5" s="17" t="s">
        <v>141</v>
      </c>
      <c r="H5" t="s">
        <v>171</v>
      </c>
      <c r="J5" s="17" t="s">
        <v>141</v>
      </c>
      <c r="K5" t="s">
        <v>172</v>
      </c>
      <c r="M5" s="17" t="s">
        <v>141</v>
      </c>
      <c r="N5" t="s">
        <v>173</v>
      </c>
      <c r="P5" s="17" t="s">
        <v>141</v>
      </c>
      <c r="Q5" t="s">
        <v>174</v>
      </c>
      <c r="S5" s="17" t="s">
        <v>141</v>
      </c>
      <c r="T5" t="s">
        <v>175</v>
      </c>
      <c r="W5" t="s">
        <v>160</v>
      </c>
    </row>
    <row r="6" spans="1:29">
      <c r="A6" t="s">
        <v>150</v>
      </c>
      <c r="B6" s="15"/>
      <c r="D6" t="s">
        <v>150</v>
      </c>
      <c r="E6" s="15"/>
      <c r="G6" t="s">
        <v>150</v>
      </c>
      <c r="H6" s="15"/>
      <c r="J6" t="s">
        <v>150</v>
      </c>
      <c r="K6" s="15"/>
      <c r="M6" t="s">
        <v>150</v>
      </c>
      <c r="N6" s="15"/>
      <c r="P6" t="s">
        <v>150</v>
      </c>
      <c r="Q6" s="15"/>
      <c r="S6" t="s">
        <v>150</v>
      </c>
      <c r="T6" s="15"/>
      <c r="W6" t="s">
        <v>176</v>
      </c>
      <c r="AB6" s="17" t="s">
        <v>142</v>
      </c>
      <c r="AC6" t="s">
        <v>169</v>
      </c>
    </row>
    <row r="7" spans="1:29">
      <c r="A7" t="s">
        <v>152</v>
      </c>
      <c r="B7" s="15"/>
      <c r="D7" t="s">
        <v>152</v>
      </c>
      <c r="E7" s="15"/>
      <c r="G7" t="s">
        <v>152</v>
      </c>
      <c r="H7" s="15"/>
      <c r="J7" t="s">
        <v>152</v>
      </c>
      <c r="K7" s="15"/>
      <c r="M7" t="s">
        <v>152</v>
      </c>
      <c r="N7" s="15"/>
      <c r="P7" t="s">
        <v>152</v>
      </c>
      <c r="Q7" s="15"/>
      <c r="S7" t="s">
        <v>152</v>
      </c>
      <c r="T7" s="15"/>
      <c r="W7" t="s">
        <v>177</v>
      </c>
      <c r="AB7" t="s">
        <v>151</v>
      </c>
      <c r="AC7" s="114">
        <v>39.9</v>
      </c>
    </row>
    <row r="8" spans="1:29">
      <c r="A8" t="s">
        <v>153</v>
      </c>
      <c r="B8" s="15"/>
      <c r="D8" t="s">
        <v>153</v>
      </c>
      <c r="E8" s="15"/>
      <c r="G8" t="s">
        <v>153</v>
      </c>
      <c r="H8" s="15"/>
      <c r="J8" t="s">
        <v>153</v>
      </c>
      <c r="K8" s="15"/>
      <c r="M8" t="s">
        <v>153</v>
      </c>
      <c r="N8" s="15"/>
      <c r="P8" t="s">
        <v>153</v>
      </c>
      <c r="Q8" s="15"/>
      <c r="S8" t="s">
        <v>153</v>
      </c>
      <c r="T8" s="15"/>
      <c r="W8" t="s">
        <v>178</v>
      </c>
      <c r="AB8" t="s">
        <v>179</v>
      </c>
      <c r="AC8" s="114">
        <v>39.9</v>
      </c>
    </row>
    <row r="9" spans="1:29">
      <c r="A9" t="s">
        <v>154</v>
      </c>
      <c r="B9" s="15"/>
      <c r="D9" t="s">
        <v>154</v>
      </c>
      <c r="E9" s="15"/>
      <c r="G9" t="s">
        <v>154</v>
      </c>
      <c r="H9" s="15"/>
      <c r="J9" t="s">
        <v>154</v>
      </c>
      <c r="K9" s="15"/>
      <c r="M9" t="s">
        <v>154</v>
      </c>
      <c r="N9" s="15"/>
      <c r="P9" t="s">
        <v>154</v>
      </c>
      <c r="Q9" s="15"/>
      <c r="S9" t="s">
        <v>154</v>
      </c>
      <c r="T9" s="15"/>
      <c r="W9" t="s">
        <v>162</v>
      </c>
    </row>
    <row r="10" spans="1:29">
      <c r="A10" t="s">
        <v>155</v>
      </c>
      <c r="B10" s="15"/>
      <c r="D10" t="s">
        <v>155</v>
      </c>
      <c r="E10" s="15"/>
      <c r="G10" t="s">
        <v>155</v>
      </c>
      <c r="H10" s="15"/>
      <c r="J10" t="s">
        <v>155</v>
      </c>
      <c r="K10" s="15"/>
      <c r="M10" t="s">
        <v>155</v>
      </c>
      <c r="N10" s="15"/>
      <c r="P10" t="s">
        <v>155</v>
      </c>
      <c r="Q10" s="15"/>
      <c r="S10" t="s">
        <v>155</v>
      </c>
      <c r="T10" s="15"/>
      <c r="W10" t="s">
        <v>166</v>
      </c>
    </row>
    <row r="11" spans="1:29">
      <c r="A11" t="s">
        <v>156</v>
      </c>
      <c r="B11" s="15">
        <v>5.8</v>
      </c>
      <c r="D11" t="s">
        <v>156</v>
      </c>
      <c r="E11" s="15"/>
      <c r="G11" t="s">
        <v>156</v>
      </c>
      <c r="H11" s="15"/>
      <c r="J11" t="s">
        <v>156</v>
      </c>
      <c r="K11" s="15"/>
      <c r="M11" t="s">
        <v>156</v>
      </c>
      <c r="N11" s="15"/>
      <c r="P11" t="s">
        <v>156</v>
      </c>
      <c r="Q11" s="15"/>
      <c r="S11" t="s">
        <v>156</v>
      </c>
      <c r="T11" s="15"/>
      <c r="W11" t="s">
        <v>164</v>
      </c>
    </row>
    <row r="12" spans="1:29">
      <c r="A12" t="s">
        <v>157</v>
      </c>
      <c r="B12" s="15">
        <v>9.9</v>
      </c>
      <c r="D12" t="s">
        <v>157</v>
      </c>
      <c r="E12" s="15"/>
      <c r="G12" t="s">
        <v>157</v>
      </c>
      <c r="H12" s="15"/>
      <c r="J12" t="s">
        <v>157</v>
      </c>
      <c r="K12" s="15"/>
      <c r="M12" t="s">
        <v>157</v>
      </c>
      <c r="N12" s="15"/>
      <c r="P12" t="s">
        <v>157</v>
      </c>
      <c r="Q12" s="15"/>
      <c r="S12" t="s">
        <v>157</v>
      </c>
      <c r="T12" s="15"/>
    </row>
    <row r="13" spans="1:29">
      <c r="A13" t="s">
        <v>158</v>
      </c>
      <c r="B13" s="15">
        <v>11.2</v>
      </c>
      <c r="D13" t="s">
        <v>158</v>
      </c>
      <c r="E13" s="15"/>
      <c r="G13" t="s">
        <v>158</v>
      </c>
      <c r="H13" s="15"/>
      <c r="J13" t="s">
        <v>158</v>
      </c>
      <c r="K13" s="15"/>
      <c r="M13" t="s">
        <v>158</v>
      </c>
      <c r="N13" s="15"/>
      <c r="P13" t="s">
        <v>158</v>
      </c>
      <c r="Q13" s="15"/>
      <c r="S13" t="s">
        <v>158</v>
      </c>
      <c r="T13" s="15"/>
    </row>
    <row r="14" spans="1:29">
      <c r="A14" t="s">
        <v>159</v>
      </c>
      <c r="B14" s="15">
        <v>13</v>
      </c>
      <c r="D14" t="s">
        <v>159</v>
      </c>
      <c r="E14" s="15"/>
      <c r="G14" t="s">
        <v>159</v>
      </c>
      <c r="H14" s="15"/>
      <c r="J14" t="s">
        <v>159</v>
      </c>
      <c r="K14" s="15"/>
      <c r="M14" t="s">
        <v>159</v>
      </c>
      <c r="N14" s="15"/>
      <c r="P14" t="s">
        <v>159</v>
      </c>
      <c r="Q14" s="15"/>
      <c r="S14" t="s">
        <v>159</v>
      </c>
      <c r="T14" s="15"/>
    </row>
    <row r="15" spans="1:29">
      <c r="B15" s="15"/>
      <c r="E15" s="15"/>
      <c r="H15" s="15"/>
      <c r="K15" s="15"/>
      <c r="N15" s="15"/>
      <c r="Q15" s="15"/>
      <c r="T15" s="15"/>
    </row>
    <row r="16" spans="1:29">
      <c r="W16" t="s">
        <v>161</v>
      </c>
    </row>
    <row r="20" spans="1:4">
      <c r="D20" t="s">
        <v>180</v>
      </c>
    </row>
    <row r="21" spans="1:4">
      <c r="A21" s="17" t="s">
        <v>142</v>
      </c>
      <c r="B21" t="s">
        <v>151</v>
      </c>
      <c r="D21" t="str">
        <f>IF(B21="Average delay","Average delay (KPI) -  Average delay to road users is calculated as the difference between the observed travel time and the speed limit travel time.",IF(B21="Network availability","Network availability (KPI) - The percentage of strategic road network that is free from lane closures due to roadworks.",IF(B21="Delay on gateway routes","Delay on gateway routes (PI) - This metric measures the overall delay experienced by users of roads serving the UK’s most economically important ports and airports.",IF(B21="Incident clearance rate","Incident clearance rate (KPI) - The percentage of incidents on the motorway that impact traffic flow but are cleared in less than one hour.",IF(B21=" Delay on smart motorways","Delay on smart motorways (PI) - Average delay to road users on smart motorways calculated by comparing actual journey time with the minimum journey time.",IF(B21="Delay from roadworks","Delay from roadworks (PI) -  This metric measures the additional journey time during roadworks for all vehicle types, compared to an average benchmark journey time measured before the roadworks were in place.",IF(B21="Journey time reliability","Journey time reliability (PI) - The average difference between the observed travel time and the profile (typical) travel time.",IF(B21="Average speed","Average speed (PI) - The average speed of vehicles travelling on the strategic road network.",IF(B21="Roadworks network impact","Roadworks network impact (KPI) - Lane-meter-days multiplied by a weighting factor to give an impact figure on the SRN.","")))))))))</f>
        <v>Delay on smart motorways (PI) - Average delay to road users on smart motorways calculated by comparing actual journey time with the minimum journey time.</v>
      </c>
    </row>
    <row r="22" spans="1:4">
      <c r="D22" t="str">
        <f>IF(B21="Average delay","National-level ambition: No worse than February 2020 (9.5 seconds).",IF(B21="Network availability","National-level target : Achieve 97% of lane availability in road peroad 1. Target increased to 97.5% in road period 2.",IF(B21="Incident clearance rate","National-level target : Clear 86% of motorway incidents within one hour in road period 1.Target increased to 86% in road period 2.",IF(B21="Roadworks network impact","National-level target : Not exceed a monthly average of 43 million in 2021/22; 47 million in 2022/23; 48 million in 2023/24; and 47 million in 2024/25.",""))))</f>
        <v/>
      </c>
    </row>
    <row r="23" spans="1:4">
      <c r="A23" s="17" t="s">
        <v>141</v>
      </c>
      <c r="B23" t="s">
        <v>169</v>
      </c>
      <c r="D23" t="str">
        <f>IF(B21="Average delay","Measure: Seconds per vehicle per mile (spvpm). ***Metric amended for road period 2 – See Note 2.",IF(B21="Network availability","Measure: Percentage. ***Replaced by Roadworks network impact in road period 2 – See Note 3.",IF(B21="Incident clearance rate","Measure: Percentage. ***Metric amended for road period 2 – See Note 4.",IF(B21=" Delay on smart motorways","Measure: Seconds per vehicle mile (spvpm).",IF(B21="Delay from roadworks","Measure: Seconds per vehicle mile (spvpm).",IF(B21="Journey time reliability","Measure: Seconds per vehicle mile (spvpm).",IF(B21="Delay on gateway routes","Measure: Seconds per vehicle mile (spvpm). ***Metric amended for road period 2 –  See Note 5.",IF(B21="Average Speed","Measure: Miles per hour (mph). ***Metric amended for road period 2 – See Note 6.",IF(B21="Roadworks network impact","Measure: Weighted lane meter days (millions). ***Metric replaced Network availability in road period 2 – See Note 3.","")))))))))</f>
        <v>Measure: Seconds per vehicle mile (spvpm).</v>
      </c>
    </row>
    <row r="24" spans="1:4">
      <c r="A24" t="s">
        <v>150</v>
      </c>
      <c r="B24" s="15"/>
      <c r="D24" s="104" t="str">
        <f>IF(B21="average delay","spvpm",IF(B21="network availability","percentage points",IF(B21="Incident clearance rate","percentage points",IF(B21=" Delay on smart motorways","spvpm",IF(B21="Delay from roadworks","spvpm",IF(B21="Journey time reliability","spvpm",IF(B21="Delay on gateway routes","spvpm",IF(B21="Average Speed","mph",IF(B21="Roadworks network impact","weighted lane meter days (millions)","")))))))))</f>
        <v>spvpm</v>
      </c>
    </row>
    <row r="25" spans="1:4">
      <c r="A25" t="s">
        <v>152</v>
      </c>
      <c r="B25" s="15"/>
    </row>
    <row r="26" spans="1:4">
      <c r="A26" t="s">
        <v>153</v>
      </c>
      <c r="B26" s="15"/>
    </row>
    <row r="27" spans="1:4">
      <c r="A27" t="s">
        <v>154</v>
      </c>
      <c r="B27" s="15"/>
    </row>
    <row r="28" spans="1:4">
      <c r="A28" t="s">
        <v>155</v>
      </c>
      <c r="B28" s="15"/>
    </row>
    <row r="29" spans="1:4">
      <c r="A29" t="s">
        <v>156</v>
      </c>
      <c r="B29" s="15">
        <v>5.8</v>
      </c>
    </row>
    <row r="30" spans="1:4">
      <c r="A30" t="s">
        <v>157</v>
      </c>
      <c r="B30" s="15">
        <v>9.9</v>
      </c>
    </row>
    <row r="31" spans="1:4">
      <c r="A31" t="s">
        <v>158</v>
      </c>
      <c r="B31" s="15">
        <v>11.2</v>
      </c>
    </row>
    <row r="32" spans="1:4">
      <c r="A32" t="s">
        <v>159</v>
      </c>
      <c r="B32" s="15">
        <v>13</v>
      </c>
    </row>
    <row r="41" spans="1:8">
      <c r="A41" s="17" t="s">
        <v>142</v>
      </c>
      <c r="B41" t="s">
        <v>151</v>
      </c>
    </row>
    <row r="43" spans="1:8">
      <c r="A43" s="17" t="s">
        <v>141</v>
      </c>
      <c r="B43" t="s">
        <v>174</v>
      </c>
      <c r="C43" t="s">
        <v>175</v>
      </c>
      <c r="D43" t="s">
        <v>173</v>
      </c>
      <c r="E43" t="s">
        <v>172</v>
      </c>
      <c r="F43" t="s">
        <v>171</v>
      </c>
      <c r="G43" t="s">
        <v>170</v>
      </c>
      <c r="H43" t="s">
        <v>169</v>
      </c>
    </row>
    <row r="44" spans="1:8">
      <c r="A44" t="s">
        <v>150</v>
      </c>
      <c r="B44" s="15"/>
      <c r="C44" s="15"/>
      <c r="D44" s="15"/>
      <c r="E44" s="15"/>
      <c r="F44" s="15"/>
      <c r="G44" s="15"/>
      <c r="H44" s="15"/>
    </row>
    <row r="45" spans="1:8">
      <c r="A45" t="s">
        <v>152</v>
      </c>
      <c r="B45" s="15"/>
      <c r="C45" s="15"/>
      <c r="D45" s="15"/>
      <c r="E45" s="15"/>
      <c r="F45" s="15"/>
      <c r="G45" s="15"/>
      <c r="H45" s="15"/>
    </row>
    <row r="46" spans="1:8">
      <c r="A46" t="s">
        <v>153</v>
      </c>
      <c r="B46" s="15"/>
      <c r="C46" s="15"/>
      <c r="D46" s="15"/>
      <c r="E46" s="15"/>
      <c r="F46" s="15"/>
      <c r="G46" s="15"/>
      <c r="H46" s="15"/>
    </row>
    <row r="47" spans="1:8">
      <c r="A47" t="s">
        <v>154</v>
      </c>
      <c r="B47" s="15"/>
      <c r="C47" s="15"/>
      <c r="D47" s="15"/>
      <c r="E47" s="15"/>
      <c r="F47" s="15"/>
      <c r="G47" s="15"/>
      <c r="H47" s="15"/>
    </row>
    <row r="48" spans="1:8">
      <c r="A48" t="s">
        <v>155</v>
      </c>
      <c r="B48" s="15"/>
      <c r="C48" s="15"/>
      <c r="D48" s="15"/>
      <c r="E48" s="15"/>
      <c r="F48" s="15"/>
      <c r="G48" s="15"/>
      <c r="H48" s="15"/>
    </row>
    <row r="49" spans="1:11">
      <c r="A49" t="s">
        <v>181</v>
      </c>
      <c r="B49" s="15"/>
      <c r="C49" s="15"/>
      <c r="D49" s="15"/>
      <c r="E49" s="15"/>
      <c r="F49" s="15"/>
      <c r="G49" s="15"/>
      <c r="H49" s="15">
        <v>5.8</v>
      </c>
    </row>
    <row r="50" spans="1:11">
      <c r="A50" t="s">
        <v>157</v>
      </c>
      <c r="B50" s="15"/>
      <c r="C50" s="15"/>
      <c r="D50" s="15"/>
      <c r="E50" s="15"/>
      <c r="F50" s="15"/>
      <c r="G50" s="15"/>
      <c r="H50" s="15">
        <v>9.9</v>
      </c>
    </row>
    <row r="51" spans="1:11">
      <c r="A51" t="s">
        <v>158</v>
      </c>
      <c r="B51" s="15"/>
      <c r="C51" s="15"/>
      <c r="D51" s="15"/>
      <c r="E51" s="15"/>
      <c r="F51" s="15"/>
      <c r="G51" s="15"/>
      <c r="H51" s="15">
        <v>11.2</v>
      </c>
    </row>
    <row r="52" spans="1:11">
      <c r="A52" t="s">
        <v>159</v>
      </c>
      <c r="B52" s="15"/>
      <c r="C52" s="15"/>
      <c r="D52" s="15"/>
      <c r="E52" s="15"/>
      <c r="F52" s="15"/>
      <c r="G52" s="15"/>
      <c r="H52" s="15">
        <v>13</v>
      </c>
    </row>
    <row r="59" spans="1:11" ht="15" thickBot="1">
      <c r="A59" s="60" t="str">
        <f>INDEX(A44:A51,MATCH("*",A44:A51,-1))</f>
        <v>2022-23</v>
      </c>
      <c r="B59" s="61">
        <f>VLOOKUP(A59,$A$44:$H$58,2)</f>
        <v>0</v>
      </c>
      <c r="C59" s="61">
        <f>VLOOKUP(A59,$A$44:$H$58,3)</f>
        <v>0</v>
      </c>
      <c r="D59" s="61">
        <f>VLOOKUP(A59,$A$44:$H$58,4)</f>
        <v>0</v>
      </c>
      <c r="E59" s="61">
        <f>VLOOKUP(A59,$A$44:$H$58,5)</f>
        <v>0</v>
      </c>
      <c r="F59" s="61">
        <f>VLOOKUP(A59,$A$44:$H$58,6)</f>
        <v>0</v>
      </c>
      <c r="G59" s="61">
        <f>VLOOKUP(A59,$A$44:$H$58,7)</f>
        <v>0</v>
      </c>
      <c r="H59" s="61">
        <f>VLOOKUP(A59,$A$44:$H$58,8)</f>
        <v>11.2</v>
      </c>
      <c r="I59" s="62" t="s">
        <v>182</v>
      </c>
    </row>
    <row r="61" spans="1:11">
      <c r="E61" t="s">
        <v>183</v>
      </c>
      <c r="I61" s="15"/>
    </row>
    <row r="62" spans="1:11">
      <c r="A62" t="s">
        <v>184</v>
      </c>
      <c r="B62" s="15" t="str">
        <f>IFERROR(IF(MAX(B59:G59)=0,"",MAX(B59:G59)),"")</f>
        <v/>
      </c>
      <c r="E62" s="19" t="e">
        <f>(B62-$H$59)</f>
        <v>#VALUE!</v>
      </c>
      <c r="F62" t="e">
        <f>IF(E62&gt;=0," performed better by"," performed worse by")</f>
        <v>#VALUE!</v>
      </c>
      <c r="H62" t="s">
        <v>185</v>
      </c>
      <c r="I62" s="19" t="e">
        <f>ABS(E62)</f>
        <v>#VALUE!</v>
      </c>
      <c r="K62" t="e">
        <f>TEXT(I62,"0.0")&amp;" "&amp;D24</f>
        <v>#VALUE!</v>
      </c>
    </row>
    <row r="63" spans="1:11">
      <c r="A63" t="s">
        <v>186</v>
      </c>
      <c r="B63" s="15" t="str">
        <f>IFERROR(IF(MIN(B59:G59)=0,"",MIN(B59:G59)),"")</f>
        <v/>
      </c>
      <c r="E63" s="19" t="e">
        <f>(B63-$H$59)</f>
        <v>#VALUE!</v>
      </c>
      <c r="F63" t="e">
        <f>IF(E63&gt;=0," performed better by","performed worse by")</f>
        <v>#VALUE!</v>
      </c>
      <c r="H63" s="18" t="s">
        <v>185</v>
      </c>
      <c r="I63" s="19" t="e">
        <f>ABS(E63)</f>
        <v>#VALUE!</v>
      </c>
      <c r="K63" t="e">
        <f>TEXT(I63,"0.0")&amp;" "&amp;D24</f>
        <v>#VALUE!</v>
      </c>
    </row>
    <row r="65" spans="1:2">
      <c r="A65" t="s">
        <v>184</v>
      </c>
      <c r="B65" t="str" cm="1">
        <f t="array" ref="B65">IFERROR(IF(B62,INDEX($B$43:$G$43,SUMPRODUCT(MAX(($B$44:$G$59=B62)*(COLUMN($B$44:$G$59))))-COLUMN($B$43)+1),""),"")</f>
        <v/>
      </c>
    </row>
    <row r="66" spans="1:2">
      <c r="A66" t="s">
        <v>186</v>
      </c>
      <c r="B66" t="str" cm="1">
        <f t="array" ref="B66">IFERROR(IF(B63,INDEX($B$43:$G$43,SUMPRODUCT(MAX(($B$44:$G$59=B63)*(COLUMN($B$44:$G$59))))-COLUMN($B$43)+1),""),"")</f>
        <v/>
      </c>
    </row>
    <row r="68" spans="1:2">
      <c r="A68" t="s">
        <v>187</v>
      </c>
      <c r="B68" t="str">
        <f>IFERROR(IF(B41="Average delay",B66,IF(B41="Delay on smart motorways",B66,IF(B41="Delay from roadworks",B66,IF(B41="Delay on gateway routes",B66,B65)))),"")</f>
        <v/>
      </c>
    </row>
    <row r="69" spans="1:2">
      <c r="A69" t="s">
        <v>188</v>
      </c>
      <c r="B69" t="str">
        <f>IFERROR(IF(B41="Average delay",B65,IF(B41="Delay on smart motorways",B65,IF(B41="Delay from roadworks",B65,IF(B41="Delay on gateway routes",B65,B66)))),"")</f>
        <v/>
      </c>
    </row>
    <row r="71" spans="1:2">
      <c r="A71" s="18" t="str">
        <f>IFERROR("Compared to the average for the SRN as a whole,"&amp;" "&amp;"the"&amp;B68&amp;""&amp;""&amp;F62&amp;" "&amp;TEXT(K62,"0.0%"&amp;" ")&amp;" while"&amp;" the"&amp;B69&amp;""&amp;" "&amp;F63&amp;" "&amp;TEXT(K63,"0.0%")&amp;" .","Note: data only available at a national level.")</f>
        <v>Note: data only available at a national level.</v>
      </c>
    </row>
  </sheetData>
  <pageMargins left="0.7" right="0.7" top="0.75" bottom="0.75" header="0.3" footer="0.3"/>
  <drawing r:id="rId11"/>
  <extLst>
    <ext xmlns:x14="http://schemas.microsoft.com/office/spreadsheetml/2009/9/main" uri="{A8765BA9-456A-4dab-B4F3-ACF838C121DE}">
      <x14:slicerList>
        <x14:slicer r:id="rId1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A50B4-3BE9-43A2-A759-0C9203C26E8E}">
  <sheetPr codeName="Sheet3">
    <tabColor rgb="FF253268"/>
  </sheetPr>
  <dimension ref="A1:B9"/>
  <sheetViews>
    <sheetView workbookViewId="0"/>
  </sheetViews>
  <sheetFormatPr defaultRowHeight="14.5"/>
  <cols>
    <col min="1" max="1" width="18.54296875" customWidth="1"/>
    <col min="2" max="2" width="100.54296875" customWidth="1"/>
    <col min="4" max="4" width="11.1796875" bestFit="1" customWidth="1"/>
    <col min="5" max="5" width="9.54296875" bestFit="1" customWidth="1"/>
  </cols>
  <sheetData>
    <row r="1" spans="1:2" ht="30" customHeight="1">
      <c r="A1" s="41" t="s">
        <v>35</v>
      </c>
      <c r="B1" s="7"/>
    </row>
    <row r="2" spans="1:2" ht="15.5">
      <c r="A2" s="3" t="s">
        <v>36</v>
      </c>
      <c r="B2" s="4"/>
    </row>
    <row r="3" spans="1:2" ht="15.5">
      <c r="A3" s="5" t="s">
        <v>37</v>
      </c>
      <c r="B3" s="6" t="s">
        <v>38</v>
      </c>
    </row>
    <row r="4" spans="1:2" ht="31">
      <c r="A4" s="42" t="s">
        <v>39</v>
      </c>
      <c r="B4" s="2" t="s">
        <v>40</v>
      </c>
    </row>
    <row r="5" spans="1:2" ht="54.75" customHeight="1">
      <c r="A5" s="42" t="s">
        <v>41</v>
      </c>
      <c r="B5" s="2" t="s">
        <v>42</v>
      </c>
    </row>
    <row r="6" spans="1:2" ht="15.5">
      <c r="A6" s="42" t="s">
        <v>43</v>
      </c>
      <c r="B6" s="2" t="s">
        <v>44</v>
      </c>
    </row>
    <row r="7" spans="1:2" ht="46.5">
      <c r="A7" s="42" t="s">
        <v>45</v>
      </c>
      <c r="B7" s="2" t="s">
        <v>46</v>
      </c>
    </row>
    <row r="8" spans="1:2" ht="62">
      <c r="A8" s="42" t="s">
        <v>47</v>
      </c>
      <c r="B8" s="2" t="s">
        <v>48</v>
      </c>
    </row>
    <row r="9" spans="1:2" ht="46.5">
      <c r="A9" s="42" t="s">
        <v>49</v>
      </c>
      <c r="B9" s="2" t="s">
        <v>50</v>
      </c>
    </row>
  </sheetData>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8A6D7-0D22-4E12-A753-1D13C7072BB6}">
  <sheetPr codeName="Sheet2">
    <tabColor rgb="FF253268"/>
  </sheetPr>
  <dimension ref="A1:B11"/>
  <sheetViews>
    <sheetView workbookViewId="0"/>
  </sheetViews>
  <sheetFormatPr defaultRowHeight="14.5"/>
  <cols>
    <col min="1" max="1" width="34.1796875" bestFit="1" customWidth="1"/>
    <col min="2" max="2" width="104" customWidth="1"/>
  </cols>
  <sheetData>
    <row r="1" spans="1:2" ht="30" customHeight="1">
      <c r="A1" s="75" t="s">
        <v>51</v>
      </c>
      <c r="B1" s="2"/>
    </row>
    <row r="2" spans="1:2" ht="15.5">
      <c r="A2" s="12" t="s">
        <v>52</v>
      </c>
      <c r="B2" s="2"/>
    </row>
    <row r="3" spans="1:2" ht="15.5">
      <c r="A3" s="8" t="s">
        <v>53</v>
      </c>
      <c r="B3" s="9" t="s">
        <v>54</v>
      </c>
    </row>
    <row r="4" spans="1:2" ht="31">
      <c r="A4" s="14" t="s">
        <v>55</v>
      </c>
      <c r="B4" s="59" t="s">
        <v>56</v>
      </c>
    </row>
    <row r="5" spans="1:2" ht="46.5">
      <c r="A5" s="14" t="s">
        <v>57</v>
      </c>
      <c r="B5" s="9" t="s">
        <v>58</v>
      </c>
    </row>
    <row r="6" spans="1:2" ht="31">
      <c r="A6" s="14" t="s">
        <v>59</v>
      </c>
      <c r="B6" s="59" t="s">
        <v>60</v>
      </c>
    </row>
    <row r="7" spans="1:2" ht="47.25" customHeight="1">
      <c r="A7" s="14" t="s">
        <v>61</v>
      </c>
      <c r="B7" s="59" t="s">
        <v>62</v>
      </c>
    </row>
    <row r="8" spans="1:2" ht="51" customHeight="1">
      <c r="A8" s="14" t="s">
        <v>63</v>
      </c>
      <c r="B8" s="59" t="s">
        <v>64</v>
      </c>
    </row>
    <row r="9" spans="1:2" ht="31">
      <c r="A9" s="14" t="s">
        <v>65</v>
      </c>
      <c r="B9" s="59" t="s">
        <v>66</v>
      </c>
    </row>
    <row r="10" spans="1:2" ht="62">
      <c r="A10" s="14" t="s">
        <v>67</v>
      </c>
      <c r="B10" s="59" t="s">
        <v>68</v>
      </c>
    </row>
    <row r="11" spans="1:2" ht="31">
      <c r="A11" s="14" t="s">
        <v>69</v>
      </c>
      <c r="B11" s="59" t="s">
        <v>70</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3FE3F-4D35-4EC6-9307-ECAB7712CF9C}">
  <sheetPr codeName="Sheet4">
    <tabColor rgb="FF253268"/>
  </sheetPr>
  <dimension ref="A1:H16"/>
  <sheetViews>
    <sheetView zoomScaleNormal="100" workbookViewId="0"/>
  </sheetViews>
  <sheetFormatPr defaultColWidth="20.54296875" defaultRowHeight="14.5"/>
  <cols>
    <col min="1" max="1" width="58.1796875" customWidth="1"/>
    <col min="2" max="7" width="20.54296875" style="23" customWidth="1"/>
    <col min="8" max="8" width="20.54296875" customWidth="1"/>
  </cols>
  <sheetData>
    <row r="1" spans="1:8" ht="30" customHeight="1">
      <c r="A1" s="43" t="s">
        <v>71</v>
      </c>
    </row>
    <row r="2" spans="1:8" ht="20.149999999999999" customHeight="1">
      <c r="A2" s="42" t="s">
        <v>52</v>
      </c>
      <c r="B2" s="42"/>
      <c r="C2" s="42"/>
      <c r="D2" s="42"/>
    </row>
    <row r="3" spans="1:8" ht="20.149999999999999" customHeight="1">
      <c r="A3" s="72" t="s">
        <v>72</v>
      </c>
      <c r="B3" s="69"/>
      <c r="C3" s="69"/>
      <c r="D3" s="69"/>
      <c r="E3" s="42"/>
      <c r="F3" s="42"/>
      <c r="G3" s="42"/>
      <c r="H3" s="42"/>
    </row>
    <row r="4" spans="1:8" ht="20.149999999999999" customHeight="1">
      <c r="A4" s="42" t="s">
        <v>73</v>
      </c>
      <c r="B4" s="69"/>
      <c r="C4" s="69"/>
      <c r="D4" s="69"/>
      <c r="E4" s="42"/>
      <c r="F4" s="42"/>
      <c r="G4" s="42"/>
      <c r="H4" s="42"/>
    </row>
    <row r="5" spans="1:8" ht="20.149999999999999" customHeight="1">
      <c r="A5" s="68" t="s">
        <v>74</v>
      </c>
      <c r="B5" s="68"/>
      <c r="C5" s="68"/>
      <c r="D5" s="68"/>
      <c r="F5" s="42"/>
      <c r="H5" s="42"/>
    </row>
    <row r="6" spans="1:8" s="46" customFormat="1" ht="66.650000000000006" customHeight="1">
      <c r="A6" s="13" t="s">
        <v>75</v>
      </c>
      <c r="B6" s="44" t="s">
        <v>76</v>
      </c>
      <c r="C6" s="45" t="s">
        <v>77</v>
      </c>
      <c r="D6" s="45" t="s">
        <v>78</v>
      </c>
      <c r="E6" s="45" t="s">
        <v>79</v>
      </c>
      <c r="F6" s="45" t="s">
        <v>80</v>
      </c>
      <c r="G6" s="45" t="s">
        <v>81</v>
      </c>
      <c r="H6" s="45" t="s">
        <v>82</v>
      </c>
    </row>
    <row r="7" spans="1:8" s="46" customFormat="1" ht="20.25" customHeight="1">
      <c r="A7" s="52" t="s">
        <v>83</v>
      </c>
      <c r="B7" s="77">
        <v>8.93</v>
      </c>
      <c r="C7" s="78">
        <v>10.26</v>
      </c>
      <c r="D7" s="78">
        <v>9.84</v>
      </c>
      <c r="E7" s="78">
        <v>9.36</v>
      </c>
      <c r="F7" s="78">
        <v>8.99</v>
      </c>
      <c r="G7" s="78">
        <v>8.19</v>
      </c>
      <c r="H7" s="78">
        <v>6.68</v>
      </c>
    </row>
    <row r="8" spans="1:8" s="46" customFormat="1" ht="20.25" customHeight="1">
      <c r="A8" s="52" t="s">
        <v>84</v>
      </c>
      <c r="B8" s="77">
        <v>8.9499999999999993</v>
      </c>
      <c r="C8" s="78">
        <v>9.1300000000000008</v>
      </c>
      <c r="D8" s="78">
        <v>10.82</v>
      </c>
      <c r="E8" s="78">
        <v>9.1300000000000008</v>
      </c>
      <c r="F8" s="78">
        <v>9.25</v>
      </c>
      <c r="G8" s="78">
        <v>7.77</v>
      </c>
      <c r="H8" s="78">
        <v>7.02</v>
      </c>
    </row>
    <row r="9" spans="1:8" s="46" customFormat="1" ht="20.25" customHeight="1">
      <c r="A9" s="52" t="s">
        <v>85</v>
      </c>
      <c r="B9" s="77">
        <v>9.19</v>
      </c>
      <c r="C9" s="78">
        <v>8.73</v>
      </c>
      <c r="D9" s="78">
        <v>11.31</v>
      </c>
      <c r="E9" s="78">
        <v>9.82</v>
      </c>
      <c r="F9" s="78">
        <v>9.5399999999999991</v>
      </c>
      <c r="G9" s="78">
        <v>7.69</v>
      </c>
      <c r="H9" s="78">
        <v>6.63</v>
      </c>
    </row>
    <row r="10" spans="1:8" s="46" customFormat="1" ht="20.25" customHeight="1">
      <c r="A10" s="52" t="s">
        <v>86</v>
      </c>
      <c r="B10" s="77">
        <v>9.3699999999999992</v>
      </c>
      <c r="C10" s="78">
        <v>8.6</v>
      </c>
      <c r="D10" s="78">
        <v>10.14</v>
      </c>
      <c r="E10" s="78">
        <v>10.07</v>
      </c>
      <c r="F10" s="78">
        <v>10.81</v>
      </c>
      <c r="G10" s="78">
        <v>8.4700000000000006</v>
      </c>
      <c r="H10" s="78">
        <v>6.9</v>
      </c>
    </row>
    <row r="11" spans="1:8" s="46" customFormat="1" ht="20.25" customHeight="1" thickBot="1">
      <c r="A11" s="53" t="s">
        <v>87</v>
      </c>
      <c r="B11" s="79">
        <v>9.33</v>
      </c>
      <c r="C11" s="80">
        <v>8.06</v>
      </c>
      <c r="D11" s="81">
        <v>8.98</v>
      </c>
      <c r="E11" s="81">
        <v>9.2200000000000006</v>
      </c>
      <c r="F11" s="81">
        <v>8.83</v>
      </c>
      <c r="G11" s="81">
        <v>11.1</v>
      </c>
      <c r="H11" s="81">
        <v>8.0399999999999991</v>
      </c>
    </row>
    <row r="12" spans="1:8" ht="20.25" customHeight="1" thickTop="1">
      <c r="A12" s="52" t="s">
        <v>88</v>
      </c>
      <c r="B12" s="77">
        <v>6.7</v>
      </c>
      <c r="C12" s="78">
        <v>6.2</v>
      </c>
      <c r="D12" s="78">
        <v>6</v>
      </c>
      <c r="E12" s="78">
        <v>6.9</v>
      </c>
      <c r="F12" s="78">
        <v>6</v>
      </c>
      <c r="G12" s="78">
        <v>7.9</v>
      </c>
      <c r="H12" s="78">
        <v>6.2</v>
      </c>
    </row>
    <row r="13" spans="1:8" ht="20.5" customHeight="1">
      <c r="A13" s="52" t="s">
        <v>89</v>
      </c>
      <c r="B13" s="77">
        <v>8.8000000000000007</v>
      </c>
      <c r="C13" s="78">
        <v>8.3000000000000007</v>
      </c>
      <c r="D13" s="78">
        <v>8.8000000000000007</v>
      </c>
      <c r="E13" s="78">
        <v>9.1999999999999993</v>
      </c>
      <c r="F13" s="78">
        <v>8.1</v>
      </c>
      <c r="G13" s="78">
        <v>9.8000000000000007</v>
      </c>
      <c r="H13" s="78">
        <v>7.2</v>
      </c>
    </row>
    <row r="14" spans="1:8" ht="20.5" customHeight="1">
      <c r="A14" s="52" t="s">
        <v>90</v>
      </c>
      <c r="B14" s="77">
        <v>9.5</v>
      </c>
      <c r="C14" s="78">
        <v>9.1999999999999993</v>
      </c>
      <c r="D14" s="78">
        <v>9.8000000000000007</v>
      </c>
      <c r="E14" s="78">
        <v>10.1</v>
      </c>
      <c r="F14" s="78">
        <v>9.1</v>
      </c>
      <c r="G14" s="78">
        <v>10.3</v>
      </c>
      <c r="H14" s="78">
        <v>7</v>
      </c>
    </row>
    <row r="15" spans="1:8" ht="20.5" customHeight="1">
      <c r="A15" s="52" t="s">
        <v>91</v>
      </c>
      <c r="B15" s="77">
        <v>10.6</v>
      </c>
      <c r="C15" s="78">
        <v>10.8</v>
      </c>
      <c r="D15" s="78">
        <v>10.7</v>
      </c>
      <c r="E15" s="78">
        <v>11</v>
      </c>
      <c r="F15" s="78">
        <v>10.1</v>
      </c>
      <c r="G15" s="78">
        <v>11.5</v>
      </c>
      <c r="H15" s="78">
        <v>10.6</v>
      </c>
    </row>
    <row r="16" spans="1:8" ht="20.25" customHeight="1">
      <c r="A16" s="52" t="s">
        <v>92</v>
      </c>
      <c r="B16" s="77">
        <v>11.8</v>
      </c>
      <c r="C16" s="78" t="s">
        <v>93</v>
      </c>
      <c r="D16" s="78" t="s">
        <v>93</v>
      </c>
      <c r="E16" s="78" t="s">
        <v>93</v>
      </c>
      <c r="F16" s="78" t="s">
        <v>93</v>
      </c>
      <c r="G16" s="78" t="s">
        <v>93</v>
      </c>
      <c r="H16" s="78" t="s">
        <v>93</v>
      </c>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CB8C4-BEB2-45D5-8207-E87A9EA7576B}">
  <sheetPr codeName="Sheet6">
    <tabColor rgb="FF253268"/>
  </sheetPr>
  <dimension ref="A1:H10"/>
  <sheetViews>
    <sheetView zoomScaleNormal="100" workbookViewId="0"/>
  </sheetViews>
  <sheetFormatPr defaultColWidth="20.54296875" defaultRowHeight="14.5"/>
  <cols>
    <col min="1" max="1" width="50.54296875" customWidth="1"/>
    <col min="2" max="2" width="20.54296875" style="23" customWidth="1"/>
    <col min="3" max="3" width="22.81640625" style="23" customWidth="1"/>
    <col min="4" max="7" width="20.54296875" style="23"/>
  </cols>
  <sheetData>
    <row r="1" spans="1:8" ht="30" customHeight="1">
      <c r="A1" s="43" t="s">
        <v>94</v>
      </c>
    </row>
    <row r="2" spans="1:8" ht="20.149999999999999" customHeight="1">
      <c r="A2" s="42" t="s">
        <v>52</v>
      </c>
      <c r="B2" s="42"/>
    </row>
    <row r="3" spans="1:8" ht="20.149999999999999" customHeight="1">
      <c r="A3" s="42" t="s">
        <v>95</v>
      </c>
      <c r="B3" s="42"/>
    </row>
    <row r="4" spans="1:8" ht="20.149999999999999" customHeight="1">
      <c r="A4" s="68" t="s">
        <v>96</v>
      </c>
    </row>
    <row r="5" spans="1:8" s="46" customFormat="1" ht="62">
      <c r="A5" s="13" t="s">
        <v>75</v>
      </c>
      <c r="B5" s="44" t="s">
        <v>97</v>
      </c>
      <c r="C5" s="45" t="s">
        <v>98</v>
      </c>
      <c r="D5" s="45" t="s">
        <v>99</v>
      </c>
      <c r="E5" s="45" t="s">
        <v>100</v>
      </c>
      <c r="F5" s="45" t="s">
        <v>101</v>
      </c>
      <c r="G5" s="45" t="s">
        <v>102</v>
      </c>
      <c r="H5" s="45" t="s">
        <v>103</v>
      </c>
    </row>
    <row r="6" spans="1:8" s="46" customFormat="1" ht="20.25" customHeight="1">
      <c r="A6" s="13" t="s">
        <v>104</v>
      </c>
      <c r="B6" s="89" t="s">
        <v>93</v>
      </c>
      <c r="C6" s="78" t="s">
        <v>93</v>
      </c>
      <c r="D6" s="78" t="s">
        <v>93</v>
      </c>
      <c r="E6" s="78" t="s">
        <v>93</v>
      </c>
      <c r="F6" s="78" t="s">
        <v>93</v>
      </c>
      <c r="G6" s="78" t="s">
        <v>93</v>
      </c>
      <c r="H6" s="78" t="s">
        <v>93</v>
      </c>
    </row>
    <row r="7" spans="1:8" s="46" customFormat="1" ht="20.25" customHeight="1">
      <c r="A7" s="52" t="s">
        <v>89</v>
      </c>
      <c r="B7" s="89">
        <v>42.7</v>
      </c>
      <c r="C7" s="82">
        <v>5.8</v>
      </c>
      <c r="D7" s="82">
        <v>6.9</v>
      </c>
      <c r="E7" s="82">
        <v>9.5</v>
      </c>
      <c r="F7" s="82">
        <v>6.9</v>
      </c>
      <c r="G7" s="82">
        <v>10.3</v>
      </c>
      <c r="H7" s="82">
        <v>3.3</v>
      </c>
    </row>
    <row r="8" spans="1:8" ht="20.5" customHeight="1">
      <c r="A8" s="13" t="s">
        <v>90</v>
      </c>
      <c r="B8" s="90">
        <v>42.3</v>
      </c>
      <c r="C8" s="82">
        <v>5.0999999999999996</v>
      </c>
      <c r="D8" s="82">
        <v>6.3</v>
      </c>
      <c r="E8" s="82">
        <v>12.2</v>
      </c>
      <c r="F8" s="82">
        <v>7</v>
      </c>
      <c r="G8" s="82">
        <v>9.3000000000000007</v>
      </c>
      <c r="H8" s="82">
        <v>2.5</v>
      </c>
    </row>
    <row r="9" spans="1:8" ht="20.5" customHeight="1">
      <c r="A9" s="13" t="s">
        <v>91</v>
      </c>
      <c r="B9" s="90">
        <v>43.1</v>
      </c>
      <c r="C9" s="78">
        <v>6.1</v>
      </c>
      <c r="D9" s="78">
        <v>5.0999999999999996</v>
      </c>
      <c r="E9" s="78">
        <v>12.9</v>
      </c>
      <c r="F9" s="78">
        <v>6.2</v>
      </c>
      <c r="G9" s="78">
        <v>9.4</v>
      </c>
      <c r="H9" s="78">
        <v>3.4</v>
      </c>
    </row>
    <row r="10" spans="1:8" ht="20.25" customHeight="1">
      <c r="A10" s="110" t="s">
        <v>92</v>
      </c>
      <c r="B10" s="90">
        <v>41.8</v>
      </c>
      <c r="C10" s="109" t="s">
        <v>93</v>
      </c>
      <c r="D10" s="109" t="s">
        <v>93</v>
      </c>
      <c r="E10" s="109" t="s">
        <v>93</v>
      </c>
      <c r="F10" s="109" t="s">
        <v>93</v>
      </c>
      <c r="G10" s="109" t="s">
        <v>93</v>
      </c>
      <c r="H10" s="109" t="s">
        <v>93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F12A8-F4D8-468F-9415-9000DEE2AC23}">
  <sheetPr codeName="Sheet7">
    <tabColor rgb="FF253268"/>
    <pageSetUpPr autoPageBreaks="0"/>
  </sheetPr>
  <dimension ref="A1:H28"/>
  <sheetViews>
    <sheetView zoomScaleNormal="100" workbookViewId="0"/>
  </sheetViews>
  <sheetFormatPr defaultColWidth="9.1796875" defaultRowHeight="14.5"/>
  <cols>
    <col min="1" max="1" width="50.54296875" customWidth="1"/>
    <col min="2" max="8" width="20.54296875" customWidth="1"/>
  </cols>
  <sheetData>
    <row r="1" spans="1:8" ht="30" customHeight="1">
      <c r="A1" s="43" t="s">
        <v>105</v>
      </c>
      <c r="B1" s="43"/>
      <c r="C1" s="43"/>
      <c r="D1" s="43"/>
      <c r="E1" s="43"/>
      <c r="F1" s="43"/>
      <c r="G1" s="43"/>
      <c r="H1" s="43"/>
    </row>
    <row r="2" spans="1:8" ht="20.149999999999999" customHeight="1">
      <c r="A2" s="42" t="s">
        <v>52</v>
      </c>
      <c r="B2" s="42"/>
      <c r="C2" s="42"/>
      <c r="D2" s="42"/>
      <c r="E2" s="47"/>
      <c r="F2" s="47"/>
      <c r="G2" s="47"/>
      <c r="H2" s="48"/>
    </row>
    <row r="3" spans="1:8" ht="20.149999999999999" customHeight="1">
      <c r="A3" s="72" t="s">
        <v>72</v>
      </c>
      <c r="B3" s="42"/>
      <c r="C3" s="42"/>
      <c r="D3" s="42"/>
      <c r="E3" s="49"/>
      <c r="F3" s="49"/>
      <c r="G3" s="49"/>
      <c r="H3" s="47"/>
    </row>
    <row r="4" spans="1:8" s="14" customFormat="1" ht="20.149999999999999" customHeight="1">
      <c r="A4" s="3" t="s">
        <v>106</v>
      </c>
      <c r="B4" s="3"/>
      <c r="C4" s="3"/>
      <c r="D4" s="3"/>
    </row>
    <row r="5" spans="1:8" ht="20.149999999999999" customHeight="1">
      <c r="A5" s="71" t="s">
        <v>107</v>
      </c>
      <c r="B5" s="71"/>
      <c r="C5" s="71"/>
      <c r="D5" s="71"/>
      <c r="E5" s="21"/>
      <c r="F5" s="21"/>
      <c r="G5" s="21"/>
      <c r="H5" s="47"/>
    </row>
    <row r="6" spans="1:8" ht="46.5">
      <c r="A6" s="13" t="s">
        <v>75</v>
      </c>
      <c r="B6" s="44" t="s">
        <v>108</v>
      </c>
      <c r="C6" s="45" t="s">
        <v>109</v>
      </c>
      <c r="D6" s="45" t="s">
        <v>110</v>
      </c>
      <c r="E6" s="45" t="s">
        <v>111</v>
      </c>
      <c r="F6" s="45" t="s">
        <v>112</v>
      </c>
      <c r="G6" s="45" t="s">
        <v>113</v>
      </c>
      <c r="H6" s="45" t="s">
        <v>114</v>
      </c>
    </row>
    <row r="7" spans="1:8" ht="20.25" customHeight="1">
      <c r="A7" s="52" t="s">
        <v>83</v>
      </c>
      <c r="B7" s="83">
        <v>85.960000000000008</v>
      </c>
      <c r="C7" s="84">
        <v>85.26</v>
      </c>
      <c r="D7" s="84">
        <v>85.83</v>
      </c>
      <c r="E7" s="84">
        <v>88.2</v>
      </c>
      <c r="F7" s="84">
        <v>82.47</v>
      </c>
      <c r="G7" s="84">
        <v>84.69</v>
      </c>
      <c r="H7" s="85">
        <v>81.489999999999995</v>
      </c>
    </row>
    <row r="8" spans="1:8" ht="20.25" customHeight="1">
      <c r="A8" s="52" t="s">
        <v>84</v>
      </c>
      <c r="B8" s="83">
        <v>85.929999999999993</v>
      </c>
      <c r="C8" s="84">
        <v>84.78</v>
      </c>
      <c r="D8" s="84">
        <v>84.570000000000007</v>
      </c>
      <c r="E8" s="84">
        <v>87.64</v>
      </c>
      <c r="F8" s="84">
        <v>85.61999999999999</v>
      </c>
      <c r="G8" s="84">
        <v>85.72</v>
      </c>
      <c r="H8" s="85">
        <v>86.2</v>
      </c>
    </row>
    <row r="9" spans="1:8" ht="20.25" customHeight="1">
      <c r="A9" s="52" t="s">
        <v>85</v>
      </c>
      <c r="B9" s="83">
        <v>87.9</v>
      </c>
      <c r="C9" s="84">
        <v>85.78</v>
      </c>
      <c r="D9" s="84">
        <v>86.27</v>
      </c>
      <c r="E9" s="84">
        <v>89.46</v>
      </c>
      <c r="F9" s="84">
        <v>88.58</v>
      </c>
      <c r="G9" s="84">
        <v>87.039999999999992</v>
      </c>
      <c r="H9" s="85">
        <v>88.9</v>
      </c>
    </row>
    <row r="10" spans="1:8" ht="20.25" customHeight="1">
      <c r="A10" s="52" t="s">
        <v>86</v>
      </c>
      <c r="B10" s="83">
        <v>87.9</v>
      </c>
      <c r="C10" s="84">
        <v>86.95</v>
      </c>
      <c r="D10" s="84">
        <v>87.33</v>
      </c>
      <c r="E10" s="84">
        <v>89.149999999999991</v>
      </c>
      <c r="F10" s="84">
        <v>87.949999999999989</v>
      </c>
      <c r="G10" s="84">
        <v>87.06</v>
      </c>
      <c r="H10" s="85">
        <v>88.990000000000009</v>
      </c>
    </row>
    <row r="11" spans="1:8" ht="20.25" customHeight="1" thickBot="1">
      <c r="A11" s="53" t="s">
        <v>87</v>
      </c>
      <c r="B11" s="86">
        <v>89.070000000000007</v>
      </c>
      <c r="C11" s="87">
        <v>89.5</v>
      </c>
      <c r="D11" s="87">
        <v>89.64</v>
      </c>
      <c r="E11" s="87">
        <v>89.77000000000001</v>
      </c>
      <c r="F11" s="87">
        <v>87.7</v>
      </c>
      <c r="G11" s="87">
        <v>88.51</v>
      </c>
      <c r="H11" s="88">
        <v>88.67</v>
      </c>
    </row>
    <row r="12" spans="1:8" ht="20.25" customHeight="1" thickTop="1">
      <c r="A12" s="52" t="s">
        <v>115</v>
      </c>
      <c r="B12" s="83">
        <v>88.6</v>
      </c>
      <c r="C12" s="84">
        <v>88.8</v>
      </c>
      <c r="D12" s="84">
        <v>88.1</v>
      </c>
      <c r="E12" s="84">
        <v>89</v>
      </c>
      <c r="F12" s="84">
        <v>87.9</v>
      </c>
      <c r="G12" s="84">
        <v>88.9</v>
      </c>
      <c r="H12" s="85">
        <v>89.7</v>
      </c>
    </row>
    <row r="13" spans="1:8" ht="20.25" customHeight="1">
      <c r="A13" s="52" t="s">
        <v>89</v>
      </c>
      <c r="B13" s="83">
        <v>87.1</v>
      </c>
      <c r="C13" s="84">
        <v>86.5</v>
      </c>
      <c r="D13" s="84">
        <v>86.3</v>
      </c>
      <c r="E13" s="84">
        <v>87.7</v>
      </c>
      <c r="F13" s="84">
        <v>86.9</v>
      </c>
      <c r="G13" s="84">
        <v>87.3</v>
      </c>
      <c r="H13" s="84">
        <v>87.7</v>
      </c>
    </row>
    <row r="14" spans="1:8" ht="20.5" customHeight="1">
      <c r="A14" s="52" t="s">
        <v>90</v>
      </c>
      <c r="B14" s="83">
        <v>87.2</v>
      </c>
      <c r="C14" s="84">
        <v>86.8</v>
      </c>
      <c r="D14" s="84">
        <v>85.5</v>
      </c>
      <c r="E14" s="84">
        <v>89.2</v>
      </c>
      <c r="F14" s="84">
        <v>86.3</v>
      </c>
      <c r="G14" s="84">
        <v>86.6</v>
      </c>
      <c r="H14" s="85">
        <v>88.5</v>
      </c>
    </row>
    <row r="15" spans="1:8" ht="20.5" customHeight="1">
      <c r="A15" s="52" t="s">
        <v>91</v>
      </c>
      <c r="B15" s="83">
        <v>87.8</v>
      </c>
      <c r="C15" s="84">
        <v>87.4</v>
      </c>
      <c r="D15" s="84">
        <v>88.1</v>
      </c>
      <c r="E15" s="84">
        <v>90</v>
      </c>
      <c r="F15" s="84">
        <v>86.9</v>
      </c>
      <c r="G15" s="84">
        <v>85.5</v>
      </c>
      <c r="H15" s="85">
        <v>87.3</v>
      </c>
    </row>
    <row r="16" spans="1:8" ht="20.25" customHeight="1">
      <c r="A16" s="52" t="s">
        <v>92</v>
      </c>
      <c r="B16" s="83">
        <v>88.7</v>
      </c>
      <c r="C16" s="111" t="s">
        <v>93</v>
      </c>
      <c r="D16" s="111" t="s">
        <v>93</v>
      </c>
      <c r="E16" s="111" t="s">
        <v>93</v>
      </c>
      <c r="F16" s="111" t="s">
        <v>93</v>
      </c>
      <c r="G16" s="111" t="s">
        <v>93</v>
      </c>
      <c r="H16" s="111" t="s">
        <v>93</v>
      </c>
    </row>
    <row r="27" spans="1:2">
      <c r="A27" s="103"/>
      <c r="B27" s="102"/>
    </row>
    <row r="28" spans="1:2">
      <c r="A28" s="103"/>
    </row>
  </sheetData>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2CDB7-F46D-422C-BC8F-74A76EDECA7A}">
  <sheetPr codeName="Sheet8">
    <tabColor rgb="FF253268"/>
  </sheetPr>
  <dimension ref="A1:B8"/>
  <sheetViews>
    <sheetView zoomScaleNormal="100" workbookViewId="0"/>
  </sheetViews>
  <sheetFormatPr defaultRowHeight="14.5"/>
  <cols>
    <col min="1" max="1" width="50.54296875" customWidth="1"/>
    <col min="2" max="2" width="20.54296875" customWidth="1"/>
    <col min="3" max="8" width="25.54296875" customWidth="1"/>
  </cols>
  <sheetData>
    <row r="1" spans="1:2" ht="30" customHeight="1">
      <c r="A1" s="63" t="s">
        <v>116</v>
      </c>
      <c r="B1" s="23"/>
    </row>
    <row r="2" spans="1:2" ht="20.149999999999999" customHeight="1">
      <c r="A2" s="42" t="s">
        <v>52</v>
      </c>
      <c r="B2" s="42"/>
    </row>
    <row r="3" spans="1:2" ht="64.400000000000006" customHeight="1">
      <c r="A3" s="13" t="s">
        <v>75</v>
      </c>
      <c r="B3" s="45" t="s">
        <v>117</v>
      </c>
    </row>
    <row r="4" spans="1:2" ht="20.25" customHeight="1">
      <c r="A4" s="13" t="s">
        <v>118</v>
      </c>
      <c r="B4" s="82">
        <v>5.8</v>
      </c>
    </row>
    <row r="5" spans="1:2" ht="20.25" customHeight="1">
      <c r="A5" s="13" t="s">
        <v>119</v>
      </c>
      <c r="B5" s="82">
        <v>9.9</v>
      </c>
    </row>
    <row r="6" spans="1:2" ht="20.5" customHeight="1">
      <c r="A6" s="13" t="s">
        <v>90</v>
      </c>
      <c r="B6" s="91">
        <v>11.2</v>
      </c>
    </row>
    <row r="7" spans="1:2" ht="20.5" customHeight="1">
      <c r="A7" s="13" t="s">
        <v>91</v>
      </c>
      <c r="B7" s="91">
        <v>13</v>
      </c>
    </row>
    <row r="8" spans="1:2" ht="20.25" customHeight="1">
      <c r="A8" s="13" t="s">
        <v>92</v>
      </c>
      <c r="B8" s="91">
        <v>16.8</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7BE09-9307-466A-82A9-86AA4EB6028E}">
  <sheetPr codeName="Sheet9">
    <tabColor rgb="FF253268"/>
  </sheetPr>
  <dimension ref="A1:H15"/>
  <sheetViews>
    <sheetView zoomScaleNormal="100" workbookViewId="0"/>
  </sheetViews>
  <sheetFormatPr defaultRowHeight="14.5"/>
  <cols>
    <col min="1" max="1" width="50.54296875" customWidth="1"/>
    <col min="2" max="8" width="20.54296875" customWidth="1"/>
    <col min="9" max="9" width="14" bestFit="1" customWidth="1"/>
  </cols>
  <sheetData>
    <row r="1" spans="1:8" ht="30" customHeight="1">
      <c r="A1" s="63" t="s">
        <v>120</v>
      </c>
      <c r="B1" s="23"/>
      <c r="C1" s="23"/>
      <c r="D1" s="23"/>
      <c r="E1" s="23"/>
      <c r="F1" s="23"/>
      <c r="G1" s="23"/>
      <c r="H1" s="23"/>
    </row>
    <row r="2" spans="1:8" ht="20.25" customHeight="1">
      <c r="A2" s="42" t="s">
        <v>52</v>
      </c>
      <c r="B2" s="42"/>
      <c r="C2" s="42"/>
      <c r="D2" s="42"/>
      <c r="E2" s="22"/>
      <c r="F2" s="22"/>
      <c r="G2" s="22"/>
      <c r="H2" s="23"/>
    </row>
    <row r="3" spans="1:8" ht="63" customHeight="1">
      <c r="A3" s="13" t="s">
        <v>75</v>
      </c>
      <c r="B3" s="45" t="s">
        <v>117</v>
      </c>
      <c r="C3" s="50" t="s">
        <v>121</v>
      </c>
      <c r="D3" s="45" t="s">
        <v>122</v>
      </c>
      <c r="E3" s="45" t="s">
        <v>123</v>
      </c>
      <c r="F3" s="45" t="s">
        <v>124</v>
      </c>
      <c r="G3" s="45" t="s">
        <v>125</v>
      </c>
      <c r="H3" s="45" t="s">
        <v>126</v>
      </c>
    </row>
    <row r="4" spans="1:8" ht="20.25" customHeight="1">
      <c r="A4" s="13" t="s">
        <v>127</v>
      </c>
      <c r="B4" s="99">
        <v>0.94</v>
      </c>
      <c r="C4" s="100">
        <v>0.98</v>
      </c>
      <c r="D4" s="100">
        <v>1.1100000000000001</v>
      </c>
      <c r="E4" s="100">
        <v>0.62</v>
      </c>
      <c r="F4" s="100">
        <v>0.55000000000000004</v>
      </c>
      <c r="G4" s="100">
        <v>1.34</v>
      </c>
      <c r="H4" s="100">
        <v>0.89</v>
      </c>
    </row>
    <row r="5" spans="1:8" ht="20.25" customHeight="1">
      <c r="A5" s="13" t="s">
        <v>119</v>
      </c>
      <c r="B5" s="99">
        <v>1.2</v>
      </c>
      <c r="C5" s="100">
        <v>1.37</v>
      </c>
      <c r="D5" s="100">
        <v>2.38</v>
      </c>
      <c r="E5" s="100">
        <v>0.93</v>
      </c>
      <c r="F5" s="100">
        <v>0.9</v>
      </c>
      <c r="G5" s="100">
        <v>1.07</v>
      </c>
      <c r="H5" s="100">
        <v>0.72</v>
      </c>
    </row>
    <row r="6" spans="1:8" ht="20.5" customHeight="1">
      <c r="A6" s="13" t="s">
        <v>90</v>
      </c>
      <c r="B6" s="99">
        <v>1.34</v>
      </c>
      <c r="C6" s="101">
        <v>1.82</v>
      </c>
      <c r="D6" s="101">
        <v>2.46</v>
      </c>
      <c r="E6" s="101">
        <v>1.52</v>
      </c>
      <c r="F6" s="101">
        <v>1.06</v>
      </c>
      <c r="G6" s="101">
        <v>0.8</v>
      </c>
      <c r="H6" s="101">
        <v>0.6</v>
      </c>
    </row>
    <row r="7" spans="1:8" ht="20.5" customHeight="1">
      <c r="A7" s="13" t="s">
        <v>91</v>
      </c>
      <c r="B7" s="99">
        <v>1.23</v>
      </c>
      <c r="C7" s="101">
        <v>1.93</v>
      </c>
      <c r="D7" s="101">
        <v>1.46</v>
      </c>
      <c r="E7" s="101">
        <v>1.37</v>
      </c>
      <c r="F7" s="101">
        <v>0.76</v>
      </c>
      <c r="G7" s="101">
        <v>0.88</v>
      </c>
      <c r="H7" s="101">
        <v>1.23</v>
      </c>
    </row>
    <row r="8" spans="1:8" ht="20.25" customHeight="1">
      <c r="A8" s="13" t="s">
        <v>92</v>
      </c>
      <c r="B8" s="99">
        <v>1.46</v>
      </c>
      <c r="C8" s="101" t="s">
        <v>93</v>
      </c>
      <c r="D8" s="101" t="s">
        <v>93</v>
      </c>
      <c r="E8" s="101" t="s">
        <v>93</v>
      </c>
      <c r="F8" s="101" t="s">
        <v>93</v>
      </c>
      <c r="G8" s="101" t="s">
        <v>93</v>
      </c>
      <c r="H8" s="101" t="s">
        <v>93</v>
      </c>
    </row>
    <row r="10" spans="1:8" ht="15.5">
      <c r="B10" s="101"/>
    </row>
    <row r="11" spans="1:8" ht="15.5">
      <c r="B11" s="101"/>
    </row>
    <row r="12" spans="1:8" ht="15.5">
      <c r="B12" s="101"/>
    </row>
    <row r="13" spans="1:8" ht="15.5">
      <c r="B13" s="101"/>
    </row>
    <row r="14" spans="1:8" ht="15.5">
      <c r="B14" s="101"/>
    </row>
    <row r="15" spans="1:8" ht="15.5">
      <c r="B15" s="101"/>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45E1-A6AF-4163-9418-D36BE92254E8}">
  <sheetPr codeName="Sheet10">
    <tabColor rgb="FF253268"/>
  </sheetPr>
  <dimension ref="A1:H8"/>
  <sheetViews>
    <sheetView zoomScaleNormal="100" workbookViewId="0"/>
  </sheetViews>
  <sheetFormatPr defaultRowHeight="14.5"/>
  <cols>
    <col min="1" max="1" width="50.54296875" customWidth="1"/>
    <col min="2" max="8" width="20.54296875" customWidth="1"/>
    <col min="9" max="9" width="15.453125" customWidth="1"/>
  </cols>
  <sheetData>
    <row r="1" spans="1:8" ht="30" customHeight="1">
      <c r="A1" s="63" t="s">
        <v>128</v>
      </c>
      <c r="B1" s="23"/>
      <c r="C1" s="23"/>
      <c r="D1" s="23"/>
      <c r="E1" s="23"/>
      <c r="F1" s="23"/>
      <c r="G1" s="23"/>
      <c r="H1" s="23"/>
    </row>
    <row r="2" spans="1:8" ht="20.9" customHeight="1">
      <c r="A2" s="42" t="s">
        <v>52</v>
      </c>
      <c r="B2" s="42"/>
      <c r="C2" s="42"/>
      <c r="D2" s="42"/>
      <c r="E2" s="22"/>
      <c r="F2" s="22"/>
      <c r="G2" s="22"/>
      <c r="H2" s="23"/>
    </row>
    <row r="3" spans="1:8" ht="66.650000000000006" customHeight="1">
      <c r="A3" s="13" t="s">
        <v>75</v>
      </c>
      <c r="B3" s="44" t="s">
        <v>117</v>
      </c>
      <c r="C3" s="45" t="s">
        <v>121</v>
      </c>
      <c r="D3" s="45" t="s">
        <v>122</v>
      </c>
      <c r="E3" s="45" t="s">
        <v>123</v>
      </c>
      <c r="F3" s="45" t="s">
        <v>124</v>
      </c>
      <c r="G3" s="45" t="s">
        <v>125</v>
      </c>
      <c r="H3" s="45" t="s">
        <v>126</v>
      </c>
    </row>
    <row r="4" spans="1:8" ht="20.25" customHeight="1">
      <c r="A4" s="13" t="s">
        <v>127</v>
      </c>
      <c r="B4" s="89">
        <v>1.9</v>
      </c>
      <c r="C4" s="82">
        <v>1.73</v>
      </c>
      <c r="D4" s="82">
        <v>1.8</v>
      </c>
      <c r="E4" s="82">
        <v>1.8</v>
      </c>
      <c r="F4" s="82">
        <v>1.7</v>
      </c>
      <c r="G4" s="82">
        <v>2.1</v>
      </c>
      <c r="H4" s="82">
        <v>1.8</v>
      </c>
    </row>
    <row r="5" spans="1:8" ht="20.25" customHeight="1">
      <c r="A5" s="13" t="s">
        <v>89</v>
      </c>
      <c r="B5" s="89">
        <v>2.8</v>
      </c>
      <c r="C5" s="82">
        <v>2.6</v>
      </c>
      <c r="D5" s="82">
        <v>2.9</v>
      </c>
      <c r="E5" s="82">
        <v>2.8</v>
      </c>
      <c r="F5" s="82">
        <v>2.5</v>
      </c>
      <c r="G5" s="82">
        <v>3.1</v>
      </c>
      <c r="H5" s="82">
        <v>2.5</v>
      </c>
    </row>
    <row r="6" spans="1:8" ht="20.5" customHeight="1">
      <c r="A6" s="13" t="s">
        <v>90</v>
      </c>
      <c r="B6" s="90">
        <v>2.9</v>
      </c>
      <c r="C6" s="91">
        <v>2.6</v>
      </c>
      <c r="D6" s="91">
        <v>2.9</v>
      </c>
      <c r="E6" s="91">
        <v>2.9</v>
      </c>
      <c r="F6" s="91">
        <v>2.6</v>
      </c>
      <c r="G6" s="91">
        <v>3.3</v>
      </c>
      <c r="H6" s="91">
        <v>2.2999999999999998</v>
      </c>
    </row>
    <row r="7" spans="1:8" ht="20.5" customHeight="1">
      <c r="A7" s="13" t="s">
        <v>91</v>
      </c>
      <c r="B7" s="90">
        <v>3.2</v>
      </c>
      <c r="C7" s="91">
        <v>2.9</v>
      </c>
      <c r="D7" s="91">
        <v>3.3</v>
      </c>
      <c r="E7" s="91">
        <v>3.1</v>
      </c>
      <c r="F7" s="91">
        <v>3</v>
      </c>
      <c r="G7" s="91">
        <v>3.7</v>
      </c>
      <c r="H7" s="91">
        <v>2.6</v>
      </c>
    </row>
    <row r="8" spans="1:8" ht="20.25" customHeight="1">
      <c r="A8" s="13" t="s">
        <v>92</v>
      </c>
      <c r="B8" s="90">
        <v>3.2</v>
      </c>
      <c r="C8" s="91" t="s">
        <v>93</v>
      </c>
      <c r="D8" s="91" t="s">
        <v>93</v>
      </c>
      <c r="E8" s="91" t="s">
        <v>93</v>
      </c>
      <c r="F8" s="91" t="s">
        <v>93</v>
      </c>
      <c r="G8" s="91" t="s">
        <v>93</v>
      </c>
      <c r="H8" s="91" t="s">
        <v>93</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T X L I V k l x E T i m A A A A 9 g A A A B I A H A B D b 2 5 m a W c v U G F j a 2 F n Z S 5 4 b W w g o h g A K K A U A A A A A A A A A A A A A A A A A A A A A A A A A A A A h Y 8 x D o I w G I W v Q r r T l p K o I a U k O r h I Y m J i X J t S o R F + D C 2 W u z l 4 J K 8 g R l E 3 x / e 9 b 3 j v f r 3 x b G j q 4 K I 7 a 1 p I U Y Q p C j S o t j B Q p q h 3 x 3 C B M s G 3 U p 1 k q Y N R B p s M t k h R 5 d w 5 I c R 7 j 3 2 M 2 6 4 k j N K I H P L N T l W 6 k e g j m / 9 y a M A 6 C U o j w f e v M Y L h K J r j e M Y w 5 W S C P D f w F d i 4 9 9 n + Q L 7 q a 9 d 3 W m g I 1 0 t O p s j J + 4 N 4 A F B L A w Q U A A I A C A B N c s h 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X L I V i i K R 7 g O A A A A E Q A A A B M A H A B G b 3 J t d W x h c y 9 T Z W N 0 a W 9 u M S 5 t I K I Y A C i g F A A A A A A A A A A A A A A A A A A A A A A A A A A A A C t O T S 7 J z M 9 T C I b Q h t Y A U E s B A i 0 A F A A C A A g A T X L I V k l x E T i m A A A A 9 g A A A B I A A A A A A A A A A A A A A A A A A A A A A E N v b m Z p Z y 9 Q Y W N r Y W d l L n h t b F B L A Q I t A B Q A A g A I A E 1 y y F Y P y u m r p A A A A O k A A A A T A A A A A A A A A A A A A A A A A P I A A A B b Q 2 9 u d G V u d F 9 U e X B l c 1 0 u e G 1 s U E s B A i 0 A F A A C A A g A T X L I V 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r P u J S 1 p w l J v m m z Q i W j l Y 8 A A A A A A g A A A A A A E G Y A A A A B A A A g A A A A J H P h r u Y n + H N w S 8 t W o m E 3 h 0 y F 5 T 7 o r b 4 U + 3 s n 7 h 9 A m y w A A A A A D o A A A A A C A A A g A A A A 2 c U l 1 Z F H E R R m c t g K A K P c Q I Q p w B 3 H Y 7 f Q S w 0 G / D h / t B J Q A A A A a y V R A U p R S r U m D t z G Z 7 9 7 Z y e L v 4 6 p c k f l G 1 L I L t E 3 d / 7 0 b 6 o Q w 9 M H r F o 5 Q s L 5 Y J i 0 I A n N z 6 5 t K g A Y O 1 U L K d 8 d Y w O L O x T r j u 1 R 5 J Y q N I G z x 6 x A A A A A r / S 9 y H 9 Q u M u Q T e I v m A 4 n M b + D H z 0 G J q V K I S + q k E b / F c L 3 e r Q B Q d w Y r K r k 5 M T H R + v F E M a S S m s s z 9 0 f z u g 0 2 Y i E I g = = < / D a t a M a s h u p > 
</file>

<file path=customXml/itemProps1.xml><?xml version="1.0" encoding="utf-8"?>
<ds:datastoreItem xmlns:ds="http://schemas.openxmlformats.org/officeDocument/2006/customXml" ds:itemID="{7D8F3D3E-7EB6-4EF7-B153-011E345F7EA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Cover_sheet</vt:lpstr>
      <vt:lpstr>Notes </vt:lpstr>
      <vt:lpstr>Table_of_contents</vt:lpstr>
      <vt:lpstr>Table_2a</vt:lpstr>
      <vt:lpstr>Table_ 2b</vt:lpstr>
      <vt:lpstr>Table_2c</vt:lpstr>
      <vt:lpstr>Table_2d</vt:lpstr>
      <vt:lpstr>Table_2e</vt:lpstr>
      <vt:lpstr>Table_2f</vt:lpstr>
      <vt:lpstr>Table_2g</vt:lpstr>
      <vt:lpstr>Table_2h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Vilona, Tommaso</dc:creator>
  <cp:keywords/>
  <dc:description/>
  <cp:lastModifiedBy>Ritchie, Iain</cp:lastModifiedBy>
  <cp:revision/>
  <dcterms:created xsi:type="dcterms:W3CDTF">2021-11-15T13:31:27Z</dcterms:created>
  <dcterms:modified xsi:type="dcterms:W3CDTF">2025-07-18T14:59:20Z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52ef96-5e05-4e14-bf42-f76c4ba3e2da_Enabled">
    <vt:lpwstr>true</vt:lpwstr>
  </property>
  <property fmtid="{D5CDD505-2E9C-101B-9397-08002B2CF9AE}" pid="3" name="MSIP_Label_b352ef96-5e05-4e14-bf42-f76c4ba3e2da_SetDate">
    <vt:lpwstr>2021-12-08T15:54:08Z</vt:lpwstr>
  </property>
  <property fmtid="{D5CDD505-2E9C-101B-9397-08002B2CF9AE}" pid="4" name="MSIP_Label_b352ef96-5e05-4e14-bf42-f76c4ba3e2da_Method">
    <vt:lpwstr>Standard</vt:lpwstr>
  </property>
  <property fmtid="{D5CDD505-2E9C-101B-9397-08002B2CF9AE}" pid="5" name="MSIP_Label_b352ef96-5e05-4e14-bf42-f76c4ba3e2da_Name">
    <vt:lpwstr>Official - Label</vt:lpwstr>
  </property>
  <property fmtid="{D5CDD505-2E9C-101B-9397-08002B2CF9AE}" pid="6" name="MSIP_Label_b352ef96-5e05-4e14-bf42-f76c4ba3e2da_SiteId">
    <vt:lpwstr>23237996-7f3a-4394-80f5-460cbc07613b</vt:lpwstr>
  </property>
  <property fmtid="{D5CDD505-2E9C-101B-9397-08002B2CF9AE}" pid="7" name="MSIP_Label_b352ef96-5e05-4e14-bf42-f76c4ba3e2da_ActionId">
    <vt:lpwstr>730efd59-68db-4d49-9a51-88eeedd2dd9f</vt:lpwstr>
  </property>
  <property fmtid="{D5CDD505-2E9C-101B-9397-08002B2CF9AE}" pid="8" name="MSIP_Label_b352ef96-5e05-4e14-bf42-f76c4ba3e2da_ContentBits">
    <vt:lpwstr>0</vt:lpwstr>
  </property>
</Properties>
</file>