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09BAE34A-EF36-4863-B7A7-3862218720EE}" xr6:coauthVersionLast="47" xr6:coauthVersionMax="47" xr10:uidLastSave="{00000000-0000-0000-0000-000000000000}"/>
  <bookViews>
    <workbookView xWindow="-110" yWindow="-110" windowWidth="19420" windowHeight="11500" xr2:uid="{B3AEC542-5566-4F47-9A75-24403F07E4A9}"/>
  </bookViews>
  <sheets>
    <sheet name="Table 2.1" sheetId="2" r:id="rId1"/>
    <sheet name="Table 2.2" sheetId="3" r:id="rId2"/>
    <sheet name="Table 4.1" sheetId="4" r:id="rId3"/>
  </sheets>
  <definedNames>
    <definedName name="DocXTextRef642" localSheetId="0">'Table 2.1'!$C$20</definedName>
    <definedName name="DocXTextRef645" localSheetId="0">'Table 2.1'!$C$24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4" l="1"/>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5" i="3"/>
  <c r="C6" i="3"/>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alcChain>
</file>

<file path=xl/sharedStrings.xml><?xml version="1.0" encoding="utf-8"?>
<sst xmlns="http://schemas.openxmlformats.org/spreadsheetml/2006/main" count="545" uniqueCount="141">
  <si>
    <t>Service Groups HB01, HB02, HB04 and HB05</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</si>
  <si>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</si>
  <si>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</si>
  <si>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</si>
  <si>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</si>
  <si>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</si>
  <si>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</si>
  <si>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</si>
  <si>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</si>
  <si>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</si>
  <si>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t>Morning Peak</t>
  </si>
  <si>
    <t>Evening Peak</t>
  </si>
  <si>
    <t>Off-Peak times</t>
  </si>
  <si>
    <t>Total Weekday count</t>
  </si>
  <si>
    <t>Saturday</t>
  </si>
  <si>
    <r>
      <t>Sunday</t>
    </r>
    <r>
      <rPr>
        <sz val="10"/>
        <color theme="1"/>
        <rFont val="Calibri"/>
        <family val="2"/>
      </rPr>
      <t> </t>
    </r>
  </si>
  <si>
    <t>notes</t>
  </si>
  <si>
    <t>TBC</t>
  </si>
  <si>
    <t>HB01</t>
  </si>
  <si>
    <t>London King’s Cross</t>
  </si>
  <si>
    <t>Edinburgh</t>
  </si>
  <si>
    <t>ECML</t>
  </si>
  <si>
    <t>Newcastle</t>
  </si>
  <si>
    <t>800 or 225</t>
  </si>
  <si>
    <t>Middlesbrough</t>
  </si>
  <si>
    <t>ECML, Northallerton, Yarm</t>
  </si>
  <si>
    <t>The passenger train slots (between London King's Cross and Middlesbrough in both 1.4 and 1.14) are restricted as set out in this footnote from running between York and Middlesbrough; and as such 1.4 and 1.14 apply only between London King's Cross and York. Save for, one passenger train slot a day in both 1.4 and 1.14, on weekdays, is permitted to run between London Kings Cross and Middlesbrough.
The restriction set out in this footnote applies until the date which is the earliest of: 
1. completion (design, construction, commissioning, and entry into service) of all the following infrastructure works at Middlesbrough: 
(i) Construction of platform 3 
(ii) Separation of Up Saltburn Slow from platform 3 
(iii) Construction of Down Saltburn Fast – Up Saltburn Fast crossovers West of Middlesbrough station 
(iv) Construction of Turnback and Down Saltburn Fast – Up Saltburn Fast crossover East of Middlesbrough station, or; 
2. Network Rail reasonably determining that infrastructure improvements commissioned at Middlesbrough, which provide the same capacity enhancements as those specified in (1) above and can enable the operator to submit a valid Access Proposal exercising these rights.</t>
  </si>
  <si>
    <t>York</t>
  </si>
  <si>
    <t>Doncaster</t>
  </si>
  <si>
    <t>Berwick upon Tweed</t>
  </si>
  <si>
    <t>Yarm, Northallerton, ECML</t>
  </si>
  <si>
    <t>HB02</t>
  </si>
  <si>
    <t>Leeds</t>
  </si>
  <si>
    <t>ECML, Wakefield Westgate</t>
  </si>
  <si>
    <t>ECML, Wakefield Westgate or Micklefield</t>
  </si>
  <si>
    <t>These Firm rights are not effective until the date which is the earliest of:
1. Completion (design, construction and commissioning) of the following infrastructure works:
(i) Huntingdon – Woodwalton: to provide 7 miles of 4 line, reinstating the Up Slow; 
(ii) Woolmer Green Jn – Holme Jn: Raising Slow Lines from 80mph to 100mph; 
(iii) Hitchin – Holme Jn: Removal of Heavy Axle Weight Restrictions to allow an increased speed of Class 6 Bulk freight trains from 40mph to 60mph; and 
(iv) Peterborough – Fletton Jn (incl.): Up Slow Speed Increase, (LSI) over the 1-mile section from 25mph to 70mph; and 
2. Completion (design, construction and commissioning) of infrastructure works between London King’s Cross and Leeds which are similar to those specified in 1) above and can be shown to be necessary and sufficient to enable the rights to be used in a timetable.</t>
  </si>
  <si>
    <t>Harrogate</t>
  </si>
  <si>
    <t>ECML, Wakefield Westgate, Horsforth</t>
  </si>
  <si>
    <t>Lincoln</t>
  </si>
  <si>
    <t>ECML, Newark North Gate, Swinderby</t>
  </si>
  <si>
    <t>Bradford Forster Square</t>
  </si>
  <si>
    <t>Wakefield Westgate, ECML</t>
  </si>
  <si>
    <t>Horsforth, Wakefield Westgate, ECML</t>
  </si>
  <si>
    <t>Swinderby, Newark North Gate, ECML</t>
  </si>
  <si>
    <t>HB04</t>
  </si>
  <si>
    <t>Hull</t>
  </si>
  <si>
    <t>ECML Selby</t>
  </si>
  <si>
    <t>Skipton</t>
  </si>
  <si>
    <t>ECML, Wakefield Westgate, Shipley</t>
  </si>
  <si>
    <t>Selby, ECML</t>
  </si>
  <si>
    <t>Shipley, Wakefield Westgate, ECML</t>
  </si>
  <si>
    <t>HB05</t>
  </si>
  <si>
    <t>Inverness</t>
  </si>
  <si>
    <t>ECML, Falkirk Grahamston</t>
  </si>
  <si>
    <t>Aberdeen</t>
  </si>
  <si>
    <t>ECML, Leuchars</t>
  </si>
  <si>
    <t>Falkirk Grahamston, ECML</t>
  </si>
  <si>
    <t>Leuchars, ECML</t>
  </si>
  <si>
    <t>Leuchars</t>
  </si>
  <si>
    <t>Service Group HB01 (North core)</t>
  </si>
  <si>
    <t>Additional Passenger Train Slots</t>
  </si>
  <si>
    <t>Rights to expire at Principal Change Date (PCD) in December 2026.</t>
  </si>
  <si>
    <t>Darlington</t>
  </si>
  <si>
    <t>Via</t>
  </si>
  <si>
    <t>Regular Calling Pattern</t>
  </si>
  <si>
    <t>Additional Stations</t>
  </si>
  <si>
    <t>York, Newcastle</t>
  </si>
  <si>
    <t>Peterborough, Doncaster, Darlington, Durham, Morpeth, Alnmouth, Berwick-upon-Tweed, Dunbar</t>
  </si>
  <si>
    <t>Peterborough, Newark North Gate Doncaster, York, Darlington, Durham, Newcastle, Alnmouth, Berwick-upon-Tweed</t>
  </si>
  <si>
    <t>Stevenage, Grantham, Retford, Northallerton, Morpeth, Dunbar</t>
  </si>
  <si>
    <t>Stevenage, Grantham, York, Northallerton, Darlington, Durham</t>
  </si>
  <si>
    <t>Peterborough, Newark North Gate, Doncaster</t>
  </si>
  <si>
    <t>Peterborough, Retford, Doncaster, York, Northallerton, Thornaby</t>
  </si>
  <si>
    <t>Stevenage, Grantham, Newark Northgate</t>
  </si>
  <si>
    <t>Peterborough, Grantham, Newark North Gate, Retford, Doncaster</t>
  </si>
  <si>
    <t>Stevenage</t>
  </si>
  <si>
    <t>Morpeth, Alnmouth, Berwick-upon-Tweed, Reston, Dunbar</t>
  </si>
  <si>
    <t>Durham, Darlington, Northallerton, York, Doncaster, Grantham, Stevenage</t>
  </si>
  <si>
    <t>Doncaster, Newark North Gate, Peterborough</t>
  </si>
  <si>
    <t>York, Darlington, Durham, Newcastle, Morpeth, Alnmouth, Berwick-upon-Tweed, Dunbar</t>
  </si>
  <si>
    <t>Northallerton</t>
  </si>
  <si>
    <t>Newcastle, York</t>
  </si>
  <si>
    <t>Dunbar, Berwick-upon-Tweed, Alnmouth, Morpeth, Durham, Darlington, Doncaster, Peterborough</t>
  </si>
  <si>
    <t>Berwick-upon-Tweed, Alnmouth, Newcastle, Durham, Darlington, York, Doncaster, Newark North Gate, Peterborough</t>
  </si>
  <si>
    <t>Dunbar, Morpeth, Northallerton, Retford, Grantham, Stevenage</t>
  </si>
  <si>
    <t>Dunbar, Reston, Berwick upon Tweed, Alnmouth, Morpeth</t>
  </si>
  <si>
    <t>Durham, Darlington, Northallerton</t>
  </si>
  <si>
    <t>Dunbar, Berwick-upon-Tweed, Alnmouth, Morpeth, Newcastle, Durham, Darlington, Northallerton, York</t>
  </si>
  <si>
    <t>Reston</t>
  </si>
  <si>
    <t>Alnmouth, Morpeth, Newcastle, Durham, Darlington, York, Retford</t>
  </si>
  <si>
    <t>Northallerton, Doncaster, Peterborough</t>
  </si>
  <si>
    <t>Thornaby, Northallerton, York, Doncaster, Retford, Peterborough.</t>
  </si>
  <si>
    <t>Newark North Gate, Grantham</t>
  </si>
  <si>
    <t>Newark North Gate, Grantham, Peterborough</t>
  </si>
  <si>
    <t>Doncaster, Retford, Stevenage</t>
  </si>
  <si>
    <t>Durham</t>
  </si>
  <si>
    <t>Peterborough, Grantham, Doncaster, Wakefield Westgate</t>
  </si>
  <si>
    <t>Stevenage, Newark North Gate, Retford</t>
  </si>
  <si>
    <t>Stevenage, Newark North Gate, Doncaster, Wakefield Westgate</t>
  </si>
  <si>
    <t>Peterborough, Grantham, Retford</t>
  </si>
  <si>
    <t>Stevenage, Peterborough, Grantham, Newark North Gate, Retford, Wakefield Westgate</t>
  </si>
  <si>
    <t>ECML, Horsforth</t>
  </si>
  <si>
    <t>Stevenage, Newark North Gate, Doncaster, Wakefield Westgate, Leeds, Horsforth</t>
  </si>
  <si>
    <t>Peterborough, Grantham, Newark North Gate</t>
  </si>
  <si>
    <t>ECML Wakefield Westgate, Shipley</t>
  </si>
  <si>
    <t>Stevenage, Newark North Gate, Doncaster, Wakefield Westgate, Leeds, Shipley</t>
  </si>
  <si>
    <t>Stevenage, Grantham, Retford</t>
  </si>
  <si>
    <t>Peterborough, Newark North Gate</t>
  </si>
  <si>
    <t>Wakefield Westgate, Doncaster, Grantham, Peterborough</t>
  </si>
  <si>
    <t>Retford, Newark North Gate, Stevenage</t>
  </si>
  <si>
    <t>Wakefield Westgate, Doncaster, Newark North Gate, Stevenage</t>
  </si>
  <si>
    <t>Retford, Grantham, Peterborough</t>
  </si>
  <si>
    <t>Horsforth, ECML</t>
  </si>
  <si>
    <t>Horsforth, Leeds, Wakefield Westgate, Doncaster, Retford, Newark North Gate, Stevenage</t>
  </si>
  <si>
    <t>Grantham, Peterborough</t>
  </si>
  <si>
    <t>Lincoln, Newark North Gate, Grantham, Peterborough</t>
  </si>
  <si>
    <t>Stevenage,</t>
  </si>
  <si>
    <t>Leeds, Wakefield Westgate, ECML</t>
  </si>
  <si>
    <t>Shipley, Leeds, Wakefield Westgate, Peterborough</t>
  </si>
  <si>
    <t>Doncaster, Newark North Gate, Grantham</t>
  </si>
  <si>
    <t>Retford, Newark North Gate, Grantham</t>
  </si>
  <si>
    <t>ECML, Selby</t>
  </si>
  <si>
    <t>Peterborough, Grantham, Newark North Gate, Doncaster, Selby, Brough</t>
  </si>
  <si>
    <t>Stevenage, Retford</t>
  </si>
  <si>
    <t>ECML, Wakefield Westgate, Keighley</t>
  </si>
  <si>
    <t>Peterborough, Grantham, Retford, Doncaster, Wakefield Westgate, Leeds, Keighley</t>
  </si>
  <si>
    <t>Stevenage, Newark North Gate</t>
  </si>
  <si>
    <t>Brough, Selby, Doncaster, Retford, Peterborough, Grantham, Newark North Gate</t>
  </si>
  <si>
    <t>Keighley, Wakefield Westgate, ECML</t>
  </si>
  <si>
    <t>Keighley, Shipley, Leeds, Wakefield Westgate. Doncaster, Newark North Gate, Peterborough</t>
  </si>
  <si>
    <t>Grantham, Stevenage</t>
  </si>
  <si>
    <t>Peterborough, Newark North Gate, Doncaster, York, Darlington, Newcastle, Berwick-upon-Tweed, Edinburgh, Haymarket, Falkirk Grahamston, Stirling, Gleneagles, Perth, Pitlochry, Kingussie, Aviemore</t>
  </si>
  <si>
    <t>Grantham, Durham, Morpeth, Alnmouth, Dunbar,</t>
  </si>
  <si>
    <t>Peterborough, Newark North Gate, Doncaster, York, Darlington, Durham, Newcastle, Berwick-upon-Tweed, Edinburgh, Haymarket, Inverkeithing, Kirkcaldy, Leuchars, Dundee, Arbroath, Montrose</t>
  </si>
  <si>
    <t>Stevenage, Grantham, Retford, Morpeth, Alnmouth, Dunbar</t>
  </si>
  <si>
    <t>Aviemore, Kingussie, Pitlochry, Perth, Gleneagles, Stirling, Falkirk Grahamston, Haymarket, Edinburgh, Alnmouth, Newcastle, Durham, Darlington, York, Doncaster, Newark Northgate, Peterborough.</t>
  </si>
  <si>
    <t>Carrbridge, Newtonmore, Blair Atholl, Pitlochry, Dunblane, Berwick-upon-Tweed, Grantham</t>
  </si>
  <si>
    <t>Stonehaven, Montrose, Arbroath, Dundee, Leuchars, Kirkcaldy, Inverkeithing, Haymarket, Edinburgh, Berwick-upon-Tweed, Newcastle, , Durham, Darlington, York, Doncaster, Newark North Gate, Peterborough.</t>
  </si>
  <si>
    <t>Alnmouth, Grantham</t>
  </si>
  <si>
    <t>Stonehaven, Montrose, Arbroath, Dundee, Leuchars, Kirkcaldy, Inverkeithing, Haymarket, Edinburgh, Dunbar, Berwick-upon-Tweed, Alnmouth, Morpeth, Newcastle, Durham, Darlington, Northallerton, York</t>
  </si>
  <si>
    <t>Haymarket, Inverkeithing, Kirkcaldy, Leuchars, Dundee, Arbroath, Montrose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</si>
</sst>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sz val="11"/>
      <color theme="1"/>
      <name val="Calibri"/>
      <family val="2"/>
    </font>
    <font>
      <sz val="8"/>
      <color theme="1"/>
      <name val="Arial"/>
      <family val="2"/>
    </font>
    <font>
      <sz val="8"/>
      <color theme="1"/>
      <name val="Aptos Narrow"/>
      <family val="2"/>
      <scheme val="minor"/>
    </font>
  </fonts>
  <fills count="3">
    <fill>
      <patternFill patternType="none"/>
    </fill>
    <fill>
      <patternFill patternType="gray125"/>
    </fill>
    <fill>
      <patternFill patternType="solid">
        <fgColor theme="2"/>
        <bgColor indexed="64"/>
      </patternFill>
    </fill>
  </fills>
  <borders count="30">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1">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4" fillId="0" borderId="0" xfId="0" applyFont="1"/>
    <xf numFmtId="0" fontId="5"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13" xfId="0" applyBorder="1" applyAlignment="1">
      <alignment wrapText="1"/>
    </xf>
    <xf numFmtId="0" fontId="5" fillId="0" borderId="0" xfId="0" applyFont="1" applyAlignment="1">
      <alignment horizontal="justify" vertical="center"/>
    </xf>
    <xf numFmtId="0" fontId="2" fillId="0" borderId="11"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6" fillId="0" borderId="0" xfId="0" applyFont="1"/>
    <xf numFmtId="0" fontId="2" fillId="0" borderId="17"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0" fillId="0" borderId="21" xfId="0" applyBorder="1" applyAlignment="1">
      <alignment wrapText="1"/>
    </xf>
    <xf numFmtId="0" fontId="2" fillId="0" borderId="23" xfId="0" applyFont="1" applyBorder="1" applyAlignment="1">
      <alignment horizontal="center" vertical="center"/>
    </xf>
    <xf numFmtId="0" fontId="0" fillId="0" borderId="24" xfId="0" applyBorder="1" applyAlignment="1">
      <alignment wrapText="1"/>
    </xf>
    <xf numFmtId="0" fontId="2" fillId="0" borderId="25" xfId="0" applyFont="1" applyBorder="1" applyAlignment="1">
      <alignment horizontal="center" vertical="center"/>
    </xf>
    <xf numFmtId="0" fontId="0" fillId="0" borderId="26" xfId="0" applyBorder="1" applyAlignment="1">
      <alignment wrapText="1"/>
    </xf>
    <xf numFmtId="0" fontId="0" fillId="0" borderId="0" xfId="0" applyAlignment="1">
      <alignment wrapText="1"/>
    </xf>
    <xf numFmtId="0" fontId="2" fillId="0" borderId="23" xfId="0" applyFont="1" applyBorder="1" applyAlignment="1">
      <alignment horizontal="center" vertical="center" wrapText="1"/>
    </xf>
    <xf numFmtId="0" fontId="1" fillId="2" borderId="27" xfId="0" applyFont="1" applyFill="1" applyBorder="1" applyAlignment="1">
      <alignment horizontal="center"/>
    </xf>
    <xf numFmtId="0" fontId="0" fillId="2" borderId="8" xfId="0" applyFill="1" applyBorder="1"/>
    <xf numFmtId="0" fontId="0" fillId="2" borderId="28" xfId="0" applyFill="1" applyBorder="1"/>
    <xf numFmtId="0" fontId="0" fillId="2" borderId="29" xfId="0" applyFill="1" applyBorder="1"/>
    <xf numFmtId="0" fontId="1" fillId="2" borderId="8" xfId="0" applyFont="1" applyFill="1" applyBorder="1" applyAlignment="1">
      <alignment horizontal="center"/>
    </xf>
    <xf numFmtId="0" fontId="1" fillId="2" borderId="29" xfId="0" applyFont="1" applyFill="1" applyBorder="1" applyAlignment="1">
      <alignment horizontal="center"/>
    </xf>
    <xf numFmtId="0" fontId="2" fillId="0" borderId="22" xfId="0" applyFont="1" applyBorder="1" applyAlignment="1">
      <alignment horizontal="center" vertical="center" wrapText="1"/>
    </xf>
    <xf numFmtId="0" fontId="2" fillId="0" borderId="21" xfId="0" applyFont="1" applyBorder="1" applyAlignment="1">
      <alignment wrapText="1"/>
    </xf>
    <xf numFmtId="0" fontId="4" fillId="0" borderId="26" xfId="0" applyFont="1" applyBorder="1" applyAlignment="1">
      <alignment wrapText="1"/>
    </xf>
    <xf numFmtId="0" fontId="2" fillId="0" borderId="13" xfId="0" applyFont="1" applyBorder="1" applyAlignment="1">
      <alignmen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8" xfId="0" applyFont="1" applyFill="1" applyBorder="1" applyAlignment="1">
      <alignment horizontal="center"/>
    </xf>
    <xf numFmtId="0" fontId="1" fillId="2" borderId="2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Q43"/>
  <sheetViews>
    <sheetView tabSelected="1" topLeftCell="A18" zoomScaleNormal="100" workbookViewId="0">
      <selection activeCell="L4" sqref="L4"/>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18.453125" customWidth="1"/>
    <col min="7" max="7" width="13.7265625" customWidth="1"/>
    <col min="8" max="8" width="7.26953125" customWidth="1"/>
    <col min="9" max="9" width="7.453125" customWidth="1"/>
    <col min="10" max="10" width="8" bestFit="1" customWidth="1"/>
    <col min="11" max="11" width="8" customWidth="1"/>
    <col min="12" max="12" width="7.81640625" bestFit="1" customWidth="1"/>
    <col min="13" max="13" width="7" bestFit="1" customWidth="1"/>
    <col min="14" max="14" width="92.54296875" customWidth="1"/>
    <col min="16" max="16" width="130" customWidth="1"/>
  </cols>
  <sheetData>
    <row r="1" spans="1:17" ht="15" thickBot="1" x14ac:dyDescent="0.4">
      <c r="A1" s="45">
        <v>1</v>
      </c>
      <c r="B1" s="46"/>
      <c r="C1" s="46"/>
      <c r="D1" s="46"/>
      <c r="E1" s="46"/>
      <c r="F1" s="46"/>
      <c r="G1" s="47"/>
      <c r="H1" s="48">
        <v>2</v>
      </c>
      <c r="I1" s="46"/>
      <c r="J1" s="46"/>
      <c r="K1" s="46"/>
      <c r="L1" s="46"/>
      <c r="M1" s="47"/>
      <c r="N1" s="36"/>
    </row>
    <row r="2" spans="1:17" ht="15" thickBot="1" x14ac:dyDescent="0.4">
      <c r="A2" s="45" t="s">
        <v>0</v>
      </c>
      <c r="B2" s="46"/>
      <c r="C2" s="46"/>
      <c r="D2" s="46"/>
      <c r="E2" s="46"/>
      <c r="F2" s="46"/>
      <c r="G2" s="47"/>
      <c r="H2" s="48"/>
      <c r="I2" s="46"/>
      <c r="J2" s="46"/>
      <c r="K2" s="46"/>
      <c r="L2" s="46"/>
      <c r="M2" s="47"/>
      <c r="N2" s="37"/>
    </row>
    <row r="3" spans="1:17" ht="15" thickBot="1" x14ac:dyDescent="0.4">
      <c r="A3" s="45" t="s">
        <v>1</v>
      </c>
      <c r="B3" s="46"/>
      <c r="C3" s="46"/>
      <c r="D3" s="46"/>
      <c r="E3" s="46"/>
      <c r="F3" s="46"/>
      <c r="G3" s="46"/>
      <c r="H3" s="48" t="s">
        <v>2</v>
      </c>
      <c r="I3" s="46"/>
      <c r="J3" s="46"/>
      <c r="K3" s="46"/>
      <c r="L3" s="46"/>
      <c r="M3" s="47"/>
      <c r="N3" s="38"/>
    </row>
    <row r="4" spans="1:17" s="6" customFormat="1" ht="39.5" thickBot="1" x14ac:dyDescent="0.4">
      <c r="A4" s="1" t="s">
        <v>3</v>
      </c>
      <c r="B4" s="1" t="s">
        <v>4</v>
      </c>
      <c r="C4" s="1" t="s">
        <v>5</v>
      </c>
      <c r="D4" s="2" t="s">
        <v>6</v>
      </c>
      <c r="E4" s="1" t="s">
        <v>7</v>
      </c>
      <c r="F4" s="1" t="s">
        <v>8</v>
      </c>
      <c r="G4" s="3" t="s">
        <v>9</v>
      </c>
      <c r="H4" s="2" t="s">
        <v>10</v>
      </c>
      <c r="I4" s="1" t="s">
        <v>11</v>
      </c>
      <c r="J4" s="1" t="s">
        <v>12</v>
      </c>
      <c r="K4" s="1" t="s">
        <v>13</v>
      </c>
      <c r="L4" s="1" t="s">
        <v>14</v>
      </c>
      <c r="M4" s="4" t="s">
        <v>15</v>
      </c>
      <c r="N4" s="5" t="s">
        <v>16</v>
      </c>
      <c r="P4" s="7"/>
    </row>
    <row r="5" spans="1:17" x14ac:dyDescent="0.35">
      <c r="A5" s="8" t="s">
        <v>17</v>
      </c>
      <c r="B5" s="9" t="s">
        <v>18</v>
      </c>
      <c r="C5" s="9" t="str">
        <f>"1.1"</f>
        <v>1.1</v>
      </c>
      <c r="D5" s="10" t="s">
        <v>19</v>
      </c>
      <c r="E5" s="9" t="s">
        <v>20</v>
      </c>
      <c r="F5" s="11" t="s">
        <v>21</v>
      </c>
      <c r="G5" s="12">
        <v>800</v>
      </c>
      <c r="H5" s="13"/>
      <c r="I5" s="8">
        <v>4</v>
      </c>
      <c r="J5" s="8">
        <v>10</v>
      </c>
      <c r="K5" s="8">
        <v>14</v>
      </c>
      <c r="L5" s="8">
        <v>13</v>
      </c>
      <c r="M5" s="12">
        <v>11</v>
      </c>
      <c r="N5" s="14"/>
      <c r="P5" s="7"/>
      <c r="Q5" s="6"/>
    </row>
    <row r="6" spans="1:17" x14ac:dyDescent="0.35">
      <c r="A6" s="8" t="s">
        <v>17</v>
      </c>
      <c r="B6" s="9" t="s">
        <v>18</v>
      </c>
      <c r="C6" s="9" t="str">
        <f>"1.2"</f>
        <v>1.2</v>
      </c>
      <c r="D6" s="10" t="s">
        <v>19</v>
      </c>
      <c r="E6" s="9" t="s">
        <v>20</v>
      </c>
      <c r="F6" s="9" t="s">
        <v>21</v>
      </c>
      <c r="G6" s="12">
        <v>800</v>
      </c>
      <c r="H6" s="13"/>
      <c r="I6" s="8">
        <v>2</v>
      </c>
      <c r="J6" s="8">
        <v>8</v>
      </c>
      <c r="K6" s="8">
        <v>10</v>
      </c>
      <c r="L6" s="8">
        <v>10</v>
      </c>
      <c r="M6" s="31">
        <v>9</v>
      </c>
      <c r="N6" s="32"/>
      <c r="P6" s="15"/>
      <c r="Q6" s="6"/>
    </row>
    <row r="7" spans="1:17" x14ac:dyDescent="0.35">
      <c r="A7" s="8" t="s">
        <v>17</v>
      </c>
      <c r="B7" s="9" t="s">
        <v>18</v>
      </c>
      <c r="C7" s="9" t="str">
        <f>"1.3"</f>
        <v>1.3</v>
      </c>
      <c r="D7" s="10" t="s">
        <v>19</v>
      </c>
      <c r="E7" s="9" t="s">
        <v>22</v>
      </c>
      <c r="F7" s="9" t="s">
        <v>21</v>
      </c>
      <c r="G7" s="12" t="s">
        <v>23</v>
      </c>
      <c r="H7" s="13"/>
      <c r="I7" s="8">
        <v>3</v>
      </c>
      <c r="J7" s="8">
        <v>14</v>
      </c>
      <c r="K7" s="8">
        <v>17</v>
      </c>
      <c r="L7" s="8">
        <v>18</v>
      </c>
      <c r="M7" s="31">
        <v>16</v>
      </c>
      <c r="N7" s="32"/>
      <c r="P7" s="21"/>
      <c r="Q7" s="6"/>
    </row>
    <row r="8" spans="1:17" ht="232" x14ac:dyDescent="0.35">
      <c r="A8" s="8" t="s">
        <v>17</v>
      </c>
      <c r="B8" s="9" t="s">
        <v>18</v>
      </c>
      <c r="C8" s="9" t="str">
        <f>"1.4"</f>
        <v>1.4</v>
      </c>
      <c r="D8" s="10" t="s">
        <v>19</v>
      </c>
      <c r="E8" s="9" t="s">
        <v>24</v>
      </c>
      <c r="F8" s="9" t="s">
        <v>25</v>
      </c>
      <c r="G8" s="12">
        <v>800</v>
      </c>
      <c r="H8" s="13"/>
      <c r="I8" s="8">
        <v>1</v>
      </c>
      <c r="J8" s="8">
        <v>5</v>
      </c>
      <c r="K8" s="8">
        <v>6</v>
      </c>
      <c r="L8" s="8">
        <v>6</v>
      </c>
      <c r="M8" s="31">
        <v>5</v>
      </c>
      <c r="N8" s="32" t="s">
        <v>26</v>
      </c>
      <c r="Q8" s="6"/>
    </row>
    <row r="9" spans="1:17" x14ac:dyDescent="0.35">
      <c r="A9" s="8" t="s">
        <v>17</v>
      </c>
      <c r="B9" s="9" t="s">
        <v>18</v>
      </c>
      <c r="C9" s="9" t="str">
        <f>"1.5"</f>
        <v>1.5</v>
      </c>
      <c r="D9" s="10" t="s">
        <v>19</v>
      </c>
      <c r="E9" s="9" t="s">
        <v>27</v>
      </c>
      <c r="F9" s="9" t="s">
        <v>21</v>
      </c>
      <c r="G9" s="12">
        <v>225</v>
      </c>
      <c r="H9" s="13"/>
      <c r="I9" s="8"/>
      <c r="J9" s="8">
        <v>1</v>
      </c>
      <c r="K9" s="8">
        <v>1</v>
      </c>
      <c r="L9" s="8">
        <v>1</v>
      </c>
      <c r="M9" s="31">
        <v>1</v>
      </c>
      <c r="N9" s="32"/>
      <c r="Q9" s="6"/>
    </row>
    <row r="10" spans="1:17" x14ac:dyDescent="0.35">
      <c r="A10" s="8" t="s">
        <v>17</v>
      </c>
      <c r="B10" s="9" t="s">
        <v>18</v>
      </c>
      <c r="C10" s="9" t="str">
        <f>"1.6"</f>
        <v>1.6</v>
      </c>
      <c r="D10" s="10" t="s">
        <v>22</v>
      </c>
      <c r="E10" s="9" t="s">
        <v>20</v>
      </c>
      <c r="F10" s="9" t="s">
        <v>21</v>
      </c>
      <c r="G10" s="12">
        <v>800</v>
      </c>
      <c r="H10" s="13"/>
      <c r="I10" s="8"/>
      <c r="J10" s="8">
        <v>1</v>
      </c>
      <c r="K10" s="8">
        <v>1</v>
      </c>
      <c r="L10" s="8">
        <v>1</v>
      </c>
      <c r="M10" s="31">
        <v>1</v>
      </c>
      <c r="N10" s="32"/>
      <c r="Q10" s="6"/>
    </row>
    <row r="11" spans="1:17" x14ac:dyDescent="0.35">
      <c r="A11" s="8" t="s">
        <v>17</v>
      </c>
      <c r="B11" s="9" t="s">
        <v>18</v>
      </c>
      <c r="C11" s="9" t="str">
        <f>"1.7"</f>
        <v>1.7</v>
      </c>
      <c r="D11" s="10" t="s">
        <v>22</v>
      </c>
      <c r="E11" s="9" t="s">
        <v>19</v>
      </c>
      <c r="F11" s="9" t="s">
        <v>21</v>
      </c>
      <c r="G11" s="12" t="s">
        <v>23</v>
      </c>
      <c r="H11" s="13">
        <v>4</v>
      </c>
      <c r="I11" s="8"/>
      <c r="J11" s="8">
        <v>12</v>
      </c>
      <c r="K11" s="8">
        <v>16</v>
      </c>
      <c r="L11" s="8">
        <v>16</v>
      </c>
      <c r="M11" s="31">
        <v>17</v>
      </c>
      <c r="N11" s="32"/>
      <c r="Q11" s="6"/>
    </row>
    <row r="12" spans="1:17" x14ac:dyDescent="0.35">
      <c r="A12" s="8" t="s">
        <v>17</v>
      </c>
      <c r="B12" s="9" t="s">
        <v>18</v>
      </c>
      <c r="C12" s="9" t="str">
        <f>"1.8"</f>
        <v>1.8</v>
      </c>
      <c r="D12" s="10" t="s">
        <v>28</v>
      </c>
      <c r="E12" s="9" t="s">
        <v>20</v>
      </c>
      <c r="F12" s="9" t="s">
        <v>21</v>
      </c>
      <c r="G12" s="12">
        <v>800</v>
      </c>
      <c r="H12" s="13"/>
      <c r="I12" s="8"/>
      <c r="J12" s="8">
        <v>2</v>
      </c>
      <c r="K12" s="8">
        <v>2</v>
      </c>
      <c r="L12" s="8">
        <v>2</v>
      </c>
      <c r="M12" s="31">
        <v>2</v>
      </c>
      <c r="N12" s="32"/>
      <c r="Q12" s="6"/>
    </row>
    <row r="13" spans="1:17" x14ac:dyDescent="0.35">
      <c r="A13" s="8" t="s">
        <v>17</v>
      </c>
      <c r="B13" s="9" t="s">
        <v>18</v>
      </c>
      <c r="C13" s="9" t="str">
        <f>"1.9"</f>
        <v>1.9</v>
      </c>
      <c r="D13" s="10" t="s">
        <v>20</v>
      </c>
      <c r="E13" s="9" t="s">
        <v>19</v>
      </c>
      <c r="F13" s="9" t="s">
        <v>21</v>
      </c>
      <c r="G13" s="12">
        <v>800</v>
      </c>
      <c r="H13" s="13">
        <v>1</v>
      </c>
      <c r="I13" s="8"/>
      <c r="J13" s="8">
        <v>14</v>
      </c>
      <c r="K13" s="8">
        <v>15</v>
      </c>
      <c r="L13" s="8">
        <v>13</v>
      </c>
      <c r="M13" s="31">
        <v>11</v>
      </c>
      <c r="N13" s="32"/>
      <c r="Q13" s="6"/>
    </row>
    <row r="14" spans="1:17" x14ac:dyDescent="0.35">
      <c r="A14" s="8" t="s">
        <v>17</v>
      </c>
      <c r="B14" s="9" t="s">
        <v>18</v>
      </c>
      <c r="C14" s="9" t="str">
        <f>"1.10"</f>
        <v>1.10</v>
      </c>
      <c r="D14" s="10" t="s">
        <v>20</v>
      </c>
      <c r="E14" s="9" t="s">
        <v>19</v>
      </c>
      <c r="F14" s="9" t="s">
        <v>21</v>
      </c>
      <c r="G14" s="12">
        <v>800</v>
      </c>
      <c r="H14" s="13"/>
      <c r="I14" s="8"/>
      <c r="J14" s="8">
        <v>11</v>
      </c>
      <c r="K14" s="8">
        <v>11</v>
      </c>
      <c r="L14" s="8">
        <v>9</v>
      </c>
      <c r="M14" s="31">
        <v>7</v>
      </c>
      <c r="N14" s="32"/>
      <c r="Q14" s="6"/>
    </row>
    <row r="15" spans="1:17" x14ac:dyDescent="0.35">
      <c r="A15" s="8" t="s">
        <v>17</v>
      </c>
      <c r="B15" s="9" t="s">
        <v>18</v>
      </c>
      <c r="C15" s="9" t="str">
        <f>"1.11"</f>
        <v>1.11</v>
      </c>
      <c r="D15" s="10" t="s">
        <v>20</v>
      </c>
      <c r="E15" s="9" t="s">
        <v>22</v>
      </c>
      <c r="F15" s="9" t="s">
        <v>21</v>
      </c>
      <c r="G15" s="12">
        <v>800</v>
      </c>
      <c r="H15" s="13"/>
      <c r="I15" s="8"/>
      <c r="J15" s="8">
        <v>1</v>
      </c>
      <c r="K15" s="8">
        <v>1</v>
      </c>
      <c r="L15" s="8">
        <v>1</v>
      </c>
      <c r="M15" s="31">
        <v>1</v>
      </c>
      <c r="N15" s="32"/>
      <c r="Q15" s="6"/>
    </row>
    <row r="16" spans="1:17" x14ac:dyDescent="0.35">
      <c r="A16" s="8" t="s">
        <v>17</v>
      </c>
      <c r="B16" s="9" t="s">
        <v>18</v>
      </c>
      <c r="C16" s="9" t="str">
        <f>"1.12"</f>
        <v>1.12</v>
      </c>
      <c r="D16" s="10" t="s">
        <v>20</v>
      </c>
      <c r="E16" s="9" t="s">
        <v>28</v>
      </c>
      <c r="F16" s="9" t="s">
        <v>21</v>
      </c>
      <c r="G16" s="12">
        <v>800</v>
      </c>
      <c r="H16" s="13"/>
      <c r="I16" s="8"/>
      <c r="J16" s="8"/>
      <c r="K16" s="8"/>
      <c r="L16" s="8">
        <v>2</v>
      </c>
      <c r="M16" s="31">
        <v>1</v>
      </c>
      <c r="N16" s="32"/>
      <c r="Q16" s="6"/>
    </row>
    <row r="17" spans="1:17" x14ac:dyDescent="0.35">
      <c r="A17" s="8" t="s">
        <v>17</v>
      </c>
      <c r="B17" s="9" t="s">
        <v>18</v>
      </c>
      <c r="C17" s="9" t="str">
        <f>"1.13"</f>
        <v>1.13</v>
      </c>
      <c r="D17" s="10" t="s">
        <v>29</v>
      </c>
      <c r="E17" s="9" t="s">
        <v>19</v>
      </c>
      <c r="F17" s="9" t="s">
        <v>21</v>
      </c>
      <c r="G17" s="12">
        <v>800</v>
      </c>
      <c r="H17" s="13"/>
      <c r="I17" s="8"/>
      <c r="J17" s="8">
        <v>1</v>
      </c>
      <c r="K17" s="8">
        <v>1</v>
      </c>
      <c r="L17" s="8">
        <v>1</v>
      </c>
      <c r="M17" s="31"/>
      <c r="N17" s="32"/>
      <c r="Q17" s="6"/>
    </row>
    <row r="18" spans="1:17" ht="232" x14ac:dyDescent="0.35">
      <c r="A18" s="8" t="s">
        <v>17</v>
      </c>
      <c r="B18" s="9" t="s">
        <v>18</v>
      </c>
      <c r="C18" s="9" t="str">
        <f>"1.14"</f>
        <v>1.14</v>
      </c>
      <c r="D18" s="10" t="s">
        <v>24</v>
      </c>
      <c r="E18" s="9" t="s">
        <v>19</v>
      </c>
      <c r="F18" s="9" t="s">
        <v>30</v>
      </c>
      <c r="G18" s="12">
        <v>800</v>
      </c>
      <c r="H18" s="13"/>
      <c r="I18" s="8"/>
      <c r="J18" s="8">
        <v>6</v>
      </c>
      <c r="K18" s="8">
        <v>6</v>
      </c>
      <c r="L18" s="8">
        <v>6</v>
      </c>
      <c r="M18" s="31">
        <v>6</v>
      </c>
      <c r="N18" s="32" t="s">
        <v>26</v>
      </c>
    </row>
    <row r="19" spans="1:17" ht="15" thickBot="1" x14ac:dyDescent="0.4">
      <c r="A19" s="8" t="s">
        <v>17</v>
      </c>
      <c r="B19" s="9" t="s">
        <v>18</v>
      </c>
      <c r="C19" s="9" t="str">
        <f>"1.15"</f>
        <v>1.15</v>
      </c>
      <c r="D19" s="10" t="s">
        <v>27</v>
      </c>
      <c r="E19" s="9" t="s">
        <v>19</v>
      </c>
      <c r="F19" s="9" t="s">
        <v>21</v>
      </c>
      <c r="G19" s="12" t="s">
        <v>23</v>
      </c>
      <c r="H19" s="13">
        <v>2</v>
      </c>
      <c r="I19" s="8"/>
      <c r="J19" s="8"/>
      <c r="K19" s="8">
        <v>2</v>
      </c>
      <c r="L19" s="8">
        <v>2</v>
      </c>
      <c r="M19" s="31">
        <v>1</v>
      </c>
      <c r="N19" s="32"/>
    </row>
    <row r="20" spans="1:17" ht="26" x14ac:dyDescent="0.35">
      <c r="A20" s="16" t="s">
        <v>17</v>
      </c>
      <c r="B20" s="11" t="s">
        <v>31</v>
      </c>
      <c r="C20" s="11" t="str">
        <f>"2.1"</f>
        <v>2.1</v>
      </c>
      <c r="D20" s="17" t="s">
        <v>19</v>
      </c>
      <c r="E20" s="11" t="s">
        <v>32</v>
      </c>
      <c r="F20" s="11" t="s">
        <v>33</v>
      </c>
      <c r="G20" s="18" t="s">
        <v>23</v>
      </c>
      <c r="H20" s="19"/>
      <c r="I20" s="16">
        <v>2</v>
      </c>
      <c r="J20" s="16">
        <v>13</v>
      </c>
      <c r="K20" s="16">
        <v>15</v>
      </c>
      <c r="L20" s="16">
        <v>15</v>
      </c>
      <c r="M20" s="20">
        <v>11</v>
      </c>
      <c r="N20" s="14"/>
    </row>
    <row r="21" spans="1:17" ht="26" x14ac:dyDescent="0.35">
      <c r="A21" s="8" t="s">
        <v>17</v>
      </c>
      <c r="B21" s="9" t="s">
        <v>31</v>
      </c>
      <c r="C21" s="9" t="str">
        <f>"2.2"</f>
        <v>2.2</v>
      </c>
      <c r="D21" s="10" t="s">
        <v>19</v>
      </c>
      <c r="E21" s="9" t="s">
        <v>32</v>
      </c>
      <c r="F21" s="9" t="s">
        <v>33</v>
      </c>
      <c r="G21" s="12" t="s">
        <v>23</v>
      </c>
      <c r="H21" s="13"/>
      <c r="I21" s="8">
        <v>2</v>
      </c>
      <c r="J21" s="8">
        <v>4</v>
      </c>
      <c r="K21" s="8">
        <v>6</v>
      </c>
      <c r="L21" s="8">
        <v>4</v>
      </c>
      <c r="M21" s="31">
        <v>4</v>
      </c>
      <c r="N21" s="32"/>
    </row>
    <row r="22" spans="1:17" ht="174" x14ac:dyDescent="0.35">
      <c r="A22" s="8" t="s">
        <v>17</v>
      </c>
      <c r="B22" s="9" t="s">
        <v>31</v>
      </c>
      <c r="C22" s="9" t="str">
        <f>"2.3"</f>
        <v>2.3</v>
      </c>
      <c r="D22" s="10" t="s">
        <v>19</v>
      </c>
      <c r="E22" s="9" t="s">
        <v>32</v>
      </c>
      <c r="F22" s="9" t="s">
        <v>34</v>
      </c>
      <c r="G22" s="12">
        <v>800</v>
      </c>
      <c r="H22" s="13"/>
      <c r="I22" s="8"/>
      <c r="J22" s="8">
        <v>5</v>
      </c>
      <c r="K22" s="8">
        <v>5</v>
      </c>
      <c r="L22" s="8">
        <v>5</v>
      </c>
      <c r="M22" s="8">
        <v>5</v>
      </c>
      <c r="N22" s="43" t="s">
        <v>35</v>
      </c>
    </row>
    <row r="23" spans="1:17" ht="26" x14ac:dyDescent="0.35">
      <c r="A23" s="8" t="s">
        <v>17</v>
      </c>
      <c r="B23" s="9" t="s">
        <v>31</v>
      </c>
      <c r="C23" s="9" t="str">
        <f>"2.4"</f>
        <v>2.4</v>
      </c>
      <c r="D23" s="10" t="s">
        <v>19</v>
      </c>
      <c r="E23" s="9" t="s">
        <v>36</v>
      </c>
      <c r="F23" s="9" t="s">
        <v>37</v>
      </c>
      <c r="G23" s="12">
        <v>800</v>
      </c>
      <c r="H23" s="13"/>
      <c r="I23" s="8">
        <v>1</v>
      </c>
      <c r="J23" s="8">
        <v>5</v>
      </c>
      <c r="K23" s="8">
        <v>6</v>
      </c>
      <c r="L23" s="8">
        <v>6</v>
      </c>
      <c r="M23" s="31">
        <v>5</v>
      </c>
      <c r="N23" s="32"/>
    </row>
    <row r="24" spans="1:17" ht="26" x14ac:dyDescent="0.35">
      <c r="A24" s="8" t="s">
        <v>17</v>
      </c>
      <c r="B24" s="9" t="s">
        <v>31</v>
      </c>
      <c r="C24" s="9" t="str">
        <f>"2.5"</f>
        <v>2.5</v>
      </c>
      <c r="D24" s="10" t="s">
        <v>19</v>
      </c>
      <c r="E24" s="9" t="s">
        <v>38</v>
      </c>
      <c r="F24" s="9" t="s">
        <v>39</v>
      </c>
      <c r="G24" s="12">
        <v>800</v>
      </c>
      <c r="H24" s="13"/>
      <c r="I24" s="8">
        <v>1</v>
      </c>
      <c r="J24" s="8">
        <v>6</v>
      </c>
      <c r="K24" s="8">
        <v>7</v>
      </c>
      <c r="L24" s="8">
        <v>7</v>
      </c>
      <c r="M24" s="31">
        <v>6</v>
      </c>
      <c r="N24" s="32"/>
    </row>
    <row r="25" spans="1:17" ht="26" x14ac:dyDescent="0.35">
      <c r="A25" s="8" t="s">
        <v>17</v>
      </c>
      <c r="B25" s="9" t="s">
        <v>31</v>
      </c>
      <c r="C25" s="9" t="str">
        <f>"2.6"</f>
        <v>2.6</v>
      </c>
      <c r="D25" s="10" t="s">
        <v>19</v>
      </c>
      <c r="E25" s="9" t="s">
        <v>40</v>
      </c>
      <c r="F25" s="9" t="s">
        <v>33</v>
      </c>
      <c r="G25" s="12">
        <v>225</v>
      </c>
      <c r="H25" s="13"/>
      <c r="I25" s="8">
        <v>1</v>
      </c>
      <c r="J25" s="8">
        <v>6</v>
      </c>
      <c r="K25" s="8">
        <v>7</v>
      </c>
      <c r="L25" s="8">
        <v>7</v>
      </c>
      <c r="M25" s="31">
        <v>6</v>
      </c>
      <c r="N25" s="32"/>
    </row>
    <row r="26" spans="1:17" x14ac:dyDescent="0.35">
      <c r="A26" s="8" t="s">
        <v>17</v>
      </c>
      <c r="B26" s="9" t="s">
        <v>31</v>
      </c>
      <c r="C26" s="9" t="str">
        <f>"2.7"</f>
        <v>2.7</v>
      </c>
      <c r="D26" s="10" t="s">
        <v>19</v>
      </c>
      <c r="E26" s="9" t="s">
        <v>28</v>
      </c>
      <c r="F26" s="9" t="s">
        <v>21</v>
      </c>
      <c r="G26" s="12">
        <v>800</v>
      </c>
      <c r="H26" s="13"/>
      <c r="I26" s="8"/>
      <c r="J26" s="8">
        <v>1</v>
      </c>
      <c r="K26" s="8">
        <v>1</v>
      </c>
      <c r="L26" s="8"/>
      <c r="M26" s="31"/>
      <c r="N26" s="30"/>
    </row>
    <row r="27" spans="1:17" ht="26" x14ac:dyDescent="0.35">
      <c r="A27" s="8" t="s">
        <v>17</v>
      </c>
      <c r="B27" s="9" t="s">
        <v>31</v>
      </c>
      <c r="C27" s="9" t="str">
        <f>"2.8"</f>
        <v>2.8</v>
      </c>
      <c r="D27" s="10" t="s">
        <v>32</v>
      </c>
      <c r="E27" s="9" t="s">
        <v>19</v>
      </c>
      <c r="F27" s="9" t="s">
        <v>41</v>
      </c>
      <c r="G27" s="12" t="s">
        <v>23</v>
      </c>
      <c r="H27" s="13">
        <v>2</v>
      </c>
      <c r="I27" s="8"/>
      <c r="J27" s="8">
        <v>12</v>
      </c>
      <c r="K27" s="8">
        <v>14</v>
      </c>
      <c r="L27" s="8">
        <v>14</v>
      </c>
      <c r="M27" s="31">
        <v>12</v>
      </c>
      <c r="N27" s="32"/>
    </row>
    <row r="28" spans="1:17" ht="26" x14ac:dyDescent="0.35">
      <c r="A28" s="8" t="s">
        <v>17</v>
      </c>
      <c r="B28" s="9" t="s">
        <v>31</v>
      </c>
      <c r="C28" s="9" t="str">
        <f>"2.9"</f>
        <v>2.9</v>
      </c>
      <c r="D28" s="10" t="s">
        <v>32</v>
      </c>
      <c r="E28" s="9" t="s">
        <v>19</v>
      </c>
      <c r="F28" s="9" t="s">
        <v>41</v>
      </c>
      <c r="G28" s="12" t="s">
        <v>23</v>
      </c>
      <c r="H28" s="13">
        <v>2</v>
      </c>
      <c r="I28" s="8"/>
      <c r="J28" s="8">
        <v>2</v>
      </c>
      <c r="K28" s="8">
        <v>4</v>
      </c>
      <c r="L28" s="8">
        <v>3</v>
      </c>
      <c r="M28" s="31">
        <v>3</v>
      </c>
      <c r="N28" s="32"/>
    </row>
    <row r="29" spans="1:17" ht="174" x14ac:dyDescent="0.35">
      <c r="A29" s="8" t="s">
        <v>17</v>
      </c>
      <c r="B29" s="9" t="s">
        <v>31</v>
      </c>
      <c r="C29" s="9" t="str">
        <f>"2.10"</f>
        <v>2.10</v>
      </c>
      <c r="D29" s="10" t="s">
        <v>32</v>
      </c>
      <c r="E29" s="9" t="s">
        <v>19</v>
      </c>
      <c r="F29" s="9" t="s">
        <v>34</v>
      </c>
      <c r="G29" s="12">
        <v>800</v>
      </c>
      <c r="H29" s="13"/>
      <c r="I29" s="8"/>
      <c r="J29" s="8">
        <v>5</v>
      </c>
      <c r="K29" s="8">
        <v>5</v>
      </c>
      <c r="L29" s="8">
        <v>5</v>
      </c>
      <c r="M29" s="31">
        <v>5</v>
      </c>
      <c r="N29" s="43" t="s">
        <v>35</v>
      </c>
    </row>
    <row r="30" spans="1:17" ht="26" x14ac:dyDescent="0.35">
      <c r="A30" s="8" t="s">
        <v>17</v>
      </c>
      <c r="B30" s="9" t="s">
        <v>31</v>
      </c>
      <c r="C30" s="9" t="str">
        <f>"2.11"</f>
        <v>2.11</v>
      </c>
      <c r="D30" s="10" t="s">
        <v>36</v>
      </c>
      <c r="E30" s="9" t="s">
        <v>19</v>
      </c>
      <c r="F30" s="9" t="s">
        <v>42</v>
      </c>
      <c r="G30" s="12">
        <v>800</v>
      </c>
      <c r="H30" s="13">
        <v>1</v>
      </c>
      <c r="I30" s="8"/>
      <c r="J30" s="8">
        <v>6</v>
      </c>
      <c r="K30" s="8">
        <v>7</v>
      </c>
      <c r="L30" s="8">
        <v>7</v>
      </c>
      <c r="M30" s="31">
        <v>5</v>
      </c>
      <c r="N30" s="32"/>
    </row>
    <row r="31" spans="1:17" ht="26" x14ac:dyDescent="0.35">
      <c r="A31" s="8" t="s">
        <v>17</v>
      </c>
      <c r="B31" s="9" t="s">
        <v>31</v>
      </c>
      <c r="C31" s="9" t="str">
        <f>"2.12"</f>
        <v>2.12</v>
      </c>
      <c r="D31" s="10" t="s">
        <v>38</v>
      </c>
      <c r="E31" s="9" t="s">
        <v>19</v>
      </c>
      <c r="F31" s="9" t="s">
        <v>43</v>
      </c>
      <c r="G31" s="12">
        <v>800</v>
      </c>
      <c r="H31" s="13">
        <v>1</v>
      </c>
      <c r="I31" s="8"/>
      <c r="J31" s="8">
        <v>5</v>
      </c>
      <c r="K31" s="8">
        <v>6</v>
      </c>
      <c r="L31" s="8">
        <v>6</v>
      </c>
      <c r="M31" s="31">
        <v>5</v>
      </c>
      <c r="N31" s="32"/>
    </row>
    <row r="32" spans="1:17" ht="26" x14ac:dyDescent="0.35">
      <c r="A32" s="8" t="s">
        <v>17</v>
      </c>
      <c r="B32" s="9" t="s">
        <v>31</v>
      </c>
      <c r="C32" s="9" t="str">
        <f>"2.13"</f>
        <v>2.13</v>
      </c>
      <c r="D32" s="10" t="s">
        <v>40</v>
      </c>
      <c r="E32" s="9" t="s">
        <v>19</v>
      </c>
      <c r="F32" s="9" t="s">
        <v>41</v>
      </c>
      <c r="G32" s="12">
        <v>225</v>
      </c>
      <c r="H32" s="13">
        <v>1</v>
      </c>
      <c r="I32" s="8"/>
      <c r="J32" s="8">
        <v>6</v>
      </c>
      <c r="K32" s="8">
        <v>7</v>
      </c>
      <c r="L32" s="8">
        <v>7</v>
      </c>
      <c r="M32" s="31">
        <v>6</v>
      </c>
      <c r="N32" s="32"/>
    </row>
    <row r="33" spans="1:14" ht="15" thickBot="1" x14ac:dyDescent="0.4">
      <c r="A33" s="22" t="s">
        <v>17</v>
      </c>
      <c r="B33" s="23" t="s">
        <v>31</v>
      </c>
      <c r="C33" s="23" t="str">
        <f>"2.14"</f>
        <v>2.14</v>
      </c>
      <c r="D33" s="24" t="s">
        <v>28</v>
      </c>
      <c r="E33" s="23" t="s">
        <v>19</v>
      </c>
      <c r="F33" s="23" t="s">
        <v>21</v>
      </c>
      <c r="G33" s="25">
        <v>800</v>
      </c>
      <c r="H33" s="26">
        <v>2</v>
      </c>
      <c r="I33" s="22"/>
      <c r="J33" s="22"/>
      <c r="K33" s="22">
        <v>2</v>
      </c>
      <c r="L33" s="22">
        <v>2</v>
      </c>
      <c r="M33" s="27">
        <v>2</v>
      </c>
      <c r="N33" s="28"/>
    </row>
    <row r="34" spans="1:14" x14ac:dyDescent="0.35">
      <c r="A34" s="8" t="s">
        <v>17</v>
      </c>
      <c r="B34" s="9" t="s">
        <v>44</v>
      </c>
      <c r="C34" s="9" t="str">
        <f>"4.1"</f>
        <v>4.1</v>
      </c>
      <c r="D34" s="10" t="s">
        <v>19</v>
      </c>
      <c r="E34" s="9" t="s">
        <v>45</v>
      </c>
      <c r="F34" s="9" t="s">
        <v>46</v>
      </c>
      <c r="G34" s="12">
        <v>800</v>
      </c>
      <c r="H34" s="13"/>
      <c r="I34" s="8">
        <v>1</v>
      </c>
      <c r="J34" s="8"/>
      <c r="K34" s="8">
        <v>1</v>
      </c>
      <c r="L34" s="8">
        <v>1</v>
      </c>
      <c r="M34" s="31">
        <v>1</v>
      </c>
      <c r="N34" s="32"/>
    </row>
    <row r="35" spans="1:14" ht="26" x14ac:dyDescent="0.35">
      <c r="A35" s="8" t="s">
        <v>17</v>
      </c>
      <c r="B35" s="9" t="s">
        <v>44</v>
      </c>
      <c r="C35" s="9" t="str">
        <f>"4.2"</f>
        <v>4.2</v>
      </c>
      <c r="D35" s="10" t="s">
        <v>19</v>
      </c>
      <c r="E35" s="9" t="s">
        <v>47</v>
      </c>
      <c r="F35" s="9" t="s">
        <v>48</v>
      </c>
      <c r="G35" s="12">
        <v>800</v>
      </c>
      <c r="H35" s="13"/>
      <c r="I35" s="8">
        <v>1</v>
      </c>
      <c r="J35" s="8"/>
      <c r="K35" s="8">
        <v>1</v>
      </c>
      <c r="L35" s="8">
        <v>1</v>
      </c>
      <c r="M35" s="31">
        <v>1</v>
      </c>
      <c r="N35" s="32"/>
    </row>
    <row r="36" spans="1:14" x14ac:dyDescent="0.35">
      <c r="A36" s="8" t="s">
        <v>17</v>
      </c>
      <c r="B36" s="9" t="s">
        <v>44</v>
      </c>
      <c r="C36" s="9" t="str">
        <f>"4.3"</f>
        <v>4.3</v>
      </c>
      <c r="D36" s="10" t="s">
        <v>45</v>
      </c>
      <c r="E36" s="9" t="s">
        <v>19</v>
      </c>
      <c r="F36" s="9" t="s">
        <v>49</v>
      </c>
      <c r="G36" s="12">
        <v>800</v>
      </c>
      <c r="H36" s="13">
        <v>1</v>
      </c>
      <c r="I36" s="8"/>
      <c r="J36" s="8"/>
      <c r="K36" s="8">
        <v>1</v>
      </c>
      <c r="L36" s="8">
        <v>1</v>
      </c>
      <c r="M36" s="31"/>
      <c r="N36" s="32"/>
    </row>
    <row r="37" spans="1:14" ht="26.5" thickBot="1" x14ac:dyDescent="0.4">
      <c r="A37" s="22" t="s">
        <v>17</v>
      </c>
      <c r="B37" s="23" t="s">
        <v>44</v>
      </c>
      <c r="C37" s="23" t="str">
        <f>"4.4"</f>
        <v>4.4</v>
      </c>
      <c r="D37" s="24" t="s">
        <v>47</v>
      </c>
      <c r="E37" s="23" t="s">
        <v>19</v>
      </c>
      <c r="F37" s="23" t="s">
        <v>50</v>
      </c>
      <c r="G37" s="25">
        <v>800</v>
      </c>
      <c r="H37" s="26">
        <v>1</v>
      </c>
      <c r="I37" s="22"/>
      <c r="J37" s="22"/>
      <c r="K37" s="22">
        <v>1</v>
      </c>
      <c r="L37" s="22">
        <v>1</v>
      </c>
      <c r="M37" s="27"/>
      <c r="N37" s="28"/>
    </row>
    <row r="38" spans="1:14" ht="26" x14ac:dyDescent="0.35">
      <c r="A38" s="8" t="s">
        <v>17</v>
      </c>
      <c r="B38" s="9" t="s">
        <v>51</v>
      </c>
      <c r="C38" s="9" t="str">
        <f>"5.1"</f>
        <v>5.1</v>
      </c>
      <c r="D38" s="10" t="s">
        <v>19</v>
      </c>
      <c r="E38" s="9" t="s">
        <v>52</v>
      </c>
      <c r="F38" s="9" t="s">
        <v>53</v>
      </c>
      <c r="G38" s="12">
        <v>800</v>
      </c>
      <c r="H38" s="13"/>
      <c r="I38" s="8"/>
      <c r="J38" s="8">
        <v>1</v>
      </c>
      <c r="K38" s="8">
        <v>1</v>
      </c>
      <c r="L38" s="8">
        <v>1</v>
      </c>
      <c r="M38" s="31">
        <v>1</v>
      </c>
      <c r="N38" s="32"/>
    </row>
    <row r="39" spans="1:14" x14ac:dyDescent="0.35">
      <c r="A39" s="8" t="s">
        <v>17</v>
      </c>
      <c r="B39" s="9" t="s">
        <v>51</v>
      </c>
      <c r="C39" s="9" t="str">
        <f>"5.2"</f>
        <v>5.2</v>
      </c>
      <c r="D39" s="10" t="s">
        <v>19</v>
      </c>
      <c r="E39" s="9" t="s">
        <v>54</v>
      </c>
      <c r="F39" s="9" t="s">
        <v>55</v>
      </c>
      <c r="G39" s="12">
        <v>800</v>
      </c>
      <c r="H39" s="13"/>
      <c r="I39" s="8">
        <v>1</v>
      </c>
      <c r="J39" s="8">
        <v>3</v>
      </c>
      <c r="K39" s="8">
        <v>4</v>
      </c>
      <c r="L39" s="8">
        <v>3</v>
      </c>
      <c r="M39" s="31">
        <v>2</v>
      </c>
      <c r="N39" s="32"/>
    </row>
    <row r="40" spans="1:14" ht="26" x14ac:dyDescent="0.35">
      <c r="A40" s="8" t="s">
        <v>17</v>
      </c>
      <c r="B40" s="9" t="s">
        <v>51</v>
      </c>
      <c r="C40" s="9" t="str">
        <f>"5.3"</f>
        <v>5.3</v>
      </c>
      <c r="D40" s="10" t="s">
        <v>52</v>
      </c>
      <c r="E40" s="9" t="s">
        <v>19</v>
      </c>
      <c r="F40" s="9" t="s">
        <v>56</v>
      </c>
      <c r="G40" s="12">
        <v>800</v>
      </c>
      <c r="H40" s="13"/>
      <c r="I40" s="8"/>
      <c r="J40" s="8">
        <v>1</v>
      </c>
      <c r="K40" s="8">
        <v>1</v>
      </c>
      <c r="L40" s="8">
        <v>1</v>
      </c>
      <c r="M40" s="31">
        <v>1</v>
      </c>
      <c r="N40" s="32"/>
    </row>
    <row r="41" spans="1:14" x14ac:dyDescent="0.35">
      <c r="A41" s="8" t="s">
        <v>17</v>
      </c>
      <c r="B41" s="9" t="s">
        <v>51</v>
      </c>
      <c r="C41" s="9" t="str">
        <f>"5.4"</f>
        <v>5.4</v>
      </c>
      <c r="D41" s="10" t="s">
        <v>54</v>
      </c>
      <c r="E41" s="9" t="s">
        <v>19</v>
      </c>
      <c r="F41" s="9" t="s">
        <v>57</v>
      </c>
      <c r="G41" s="12">
        <v>800</v>
      </c>
      <c r="H41" s="13"/>
      <c r="I41" s="8"/>
      <c r="J41" s="8">
        <v>3</v>
      </c>
      <c r="K41" s="8">
        <v>3</v>
      </c>
      <c r="L41" s="8">
        <v>3</v>
      </c>
      <c r="M41" s="31">
        <v>3</v>
      </c>
      <c r="N41" s="32"/>
    </row>
    <row r="42" spans="1:14" x14ac:dyDescent="0.35">
      <c r="A42" s="8" t="s">
        <v>17</v>
      </c>
      <c r="B42" s="9" t="s">
        <v>51</v>
      </c>
      <c r="C42" s="9" t="str">
        <f>"5.5"</f>
        <v>5.5</v>
      </c>
      <c r="D42" s="10" t="s">
        <v>54</v>
      </c>
      <c r="E42" s="9" t="s">
        <v>28</v>
      </c>
      <c r="F42" s="9" t="s">
        <v>57</v>
      </c>
      <c r="G42" s="12">
        <v>800</v>
      </c>
      <c r="H42" s="13"/>
      <c r="I42" s="8"/>
      <c r="J42" s="8">
        <v>1</v>
      </c>
      <c r="K42" s="8">
        <v>1</v>
      </c>
      <c r="L42" s="8"/>
      <c r="M42" s="31"/>
      <c r="N42" s="32"/>
    </row>
    <row r="43" spans="1:14" ht="15" thickBot="1" x14ac:dyDescent="0.4">
      <c r="A43" s="22" t="s">
        <v>17</v>
      </c>
      <c r="B43" s="23" t="s">
        <v>51</v>
      </c>
      <c r="C43" s="23" t="str">
        <f>"5.6"</f>
        <v>5.6</v>
      </c>
      <c r="D43" s="24" t="s">
        <v>20</v>
      </c>
      <c r="E43" s="23" t="s">
        <v>54</v>
      </c>
      <c r="F43" s="23" t="s">
        <v>58</v>
      </c>
      <c r="G43" s="25">
        <v>800</v>
      </c>
      <c r="H43" s="26"/>
      <c r="I43" s="22"/>
      <c r="J43" s="22"/>
      <c r="K43" s="22"/>
      <c r="L43" s="22"/>
      <c r="M43" s="27">
        <v>1</v>
      </c>
      <c r="N43" s="28"/>
    </row>
  </sheetData>
  <mergeCells count="6">
    <mergeCell ref="A2:G2"/>
    <mergeCell ref="H2:M2"/>
    <mergeCell ref="A1:G1"/>
    <mergeCell ref="H1:M1"/>
    <mergeCell ref="A3:G3"/>
    <mergeCell ref="H3:M3"/>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Q17"/>
  <sheetViews>
    <sheetView workbookViewId="0">
      <selection activeCell="N5" sqref="N5"/>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18.453125" customWidth="1"/>
    <col min="7" max="7" width="6.1796875" customWidth="1"/>
    <col min="8" max="8" width="7.81640625" customWidth="1"/>
    <col min="9" max="9" width="7.453125" customWidth="1"/>
    <col min="10" max="10" width="8" bestFit="1" customWidth="1"/>
    <col min="11" max="11" width="8" customWidth="1"/>
    <col min="12" max="12" width="7.81640625" bestFit="1" customWidth="1"/>
    <col min="13" max="13" width="7" bestFit="1" customWidth="1"/>
    <col min="14" max="14" width="37.1796875" customWidth="1"/>
    <col min="16" max="16" width="74.453125" customWidth="1"/>
  </cols>
  <sheetData>
    <row r="1" spans="1:17" ht="15" thickBot="1" x14ac:dyDescent="0.4">
      <c r="A1" s="45">
        <v>1</v>
      </c>
      <c r="B1" s="46"/>
      <c r="C1" s="46"/>
      <c r="D1" s="46"/>
      <c r="E1" s="46"/>
      <c r="F1" s="46"/>
      <c r="G1" s="47"/>
      <c r="H1" s="48">
        <v>2</v>
      </c>
      <c r="I1" s="46"/>
      <c r="J1" s="46"/>
      <c r="K1" s="46"/>
      <c r="L1" s="46"/>
      <c r="M1" s="47"/>
      <c r="N1" s="36"/>
    </row>
    <row r="2" spans="1:17" ht="15" thickBot="1" x14ac:dyDescent="0.4">
      <c r="A2" s="45" t="s">
        <v>59</v>
      </c>
      <c r="B2" s="46"/>
      <c r="C2" s="46"/>
      <c r="D2" s="46"/>
      <c r="E2" s="46"/>
      <c r="F2" s="46"/>
      <c r="G2" s="47"/>
      <c r="H2" s="48"/>
      <c r="I2" s="46"/>
      <c r="J2" s="46"/>
      <c r="K2" s="46"/>
      <c r="L2" s="46"/>
      <c r="M2" s="47"/>
      <c r="N2" s="37"/>
    </row>
    <row r="3" spans="1:17" ht="15" thickBot="1" x14ac:dyDescent="0.4">
      <c r="A3" s="45" t="s">
        <v>1</v>
      </c>
      <c r="B3" s="46"/>
      <c r="C3" s="46"/>
      <c r="D3" s="46"/>
      <c r="E3" s="46"/>
      <c r="F3" s="46"/>
      <c r="G3" s="46"/>
      <c r="H3" s="48" t="s">
        <v>60</v>
      </c>
      <c r="I3" s="46"/>
      <c r="J3" s="46"/>
      <c r="K3" s="46"/>
      <c r="L3" s="46"/>
      <c r="M3" s="47"/>
      <c r="N3" s="38"/>
    </row>
    <row r="4" spans="1:17" s="6" customFormat="1" ht="39.5" thickBot="1" x14ac:dyDescent="0.4">
      <c r="A4" s="1" t="s">
        <v>3</v>
      </c>
      <c r="B4" s="1" t="s">
        <v>4</v>
      </c>
      <c r="C4" s="1" t="s">
        <v>5</v>
      </c>
      <c r="D4" s="2" t="s">
        <v>6</v>
      </c>
      <c r="E4" s="1" t="s">
        <v>7</v>
      </c>
      <c r="F4" s="1" t="s">
        <v>8</v>
      </c>
      <c r="G4" s="3" t="s">
        <v>9</v>
      </c>
      <c r="H4" s="2" t="s">
        <v>10</v>
      </c>
      <c r="I4" s="1" t="s">
        <v>11</v>
      </c>
      <c r="J4" s="1" t="s">
        <v>12</v>
      </c>
      <c r="K4" s="1" t="s">
        <v>13</v>
      </c>
      <c r="L4" s="1" t="s">
        <v>14</v>
      </c>
      <c r="M4" s="4" t="s">
        <v>15</v>
      </c>
      <c r="N4" s="5" t="s">
        <v>16</v>
      </c>
      <c r="P4" s="7"/>
    </row>
    <row r="5" spans="1:17" ht="26.5" x14ac:dyDescent="0.35">
      <c r="A5" s="8" t="s">
        <v>17</v>
      </c>
      <c r="B5" s="9" t="s">
        <v>18</v>
      </c>
      <c r="C5" s="9" t="str">
        <f>"1.11.1"</f>
        <v>1.11.1</v>
      </c>
      <c r="D5" s="10" t="s">
        <v>22</v>
      </c>
      <c r="E5" s="9" t="s">
        <v>27</v>
      </c>
      <c r="F5" s="11" t="s">
        <v>21</v>
      </c>
      <c r="G5" s="12">
        <v>800</v>
      </c>
      <c r="H5" s="13"/>
      <c r="I5" s="8"/>
      <c r="J5" s="8"/>
      <c r="K5" s="8"/>
      <c r="L5" s="8">
        <v>1</v>
      </c>
      <c r="M5" s="12"/>
      <c r="N5" s="44" t="s">
        <v>61</v>
      </c>
      <c r="P5" s="7"/>
      <c r="Q5" s="6"/>
    </row>
    <row r="6" spans="1:17" ht="27" thickBot="1" x14ac:dyDescent="0.4">
      <c r="A6" s="22" t="s">
        <v>17</v>
      </c>
      <c r="B6" s="23" t="s">
        <v>18</v>
      </c>
      <c r="C6" s="23" t="str">
        <f>"1.16"</f>
        <v>1.16</v>
      </c>
      <c r="D6" s="24" t="s">
        <v>62</v>
      </c>
      <c r="E6" s="23" t="s">
        <v>22</v>
      </c>
      <c r="F6" s="23" t="s">
        <v>21</v>
      </c>
      <c r="G6" s="25">
        <v>800</v>
      </c>
      <c r="H6" s="26"/>
      <c r="I6" s="22"/>
      <c r="J6" s="22"/>
      <c r="K6" s="22">
        <v>1</v>
      </c>
      <c r="L6" s="22"/>
      <c r="M6" s="25"/>
      <c r="N6" s="42" t="s">
        <v>61</v>
      </c>
      <c r="P6" s="15"/>
      <c r="Q6" s="6"/>
    </row>
    <row r="7" spans="1:17" x14ac:dyDescent="0.35">
      <c r="P7" s="21"/>
      <c r="Q7" s="6"/>
    </row>
    <row r="8" spans="1:17" x14ac:dyDescent="0.35">
      <c r="Q8" s="6"/>
    </row>
    <row r="9" spans="1:17" x14ac:dyDescent="0.35">
      <c r="Q9" s="6"/>
    </row>
    <row r="10" spans="1:17" x14ac:dyDescent="0.35">
      <c r="Q10" s="6"/>
    </row>
    <row r="11" spans="1:17" x14ac:dyDescent="0.35">
      <c r="Q11" s="6"/>
    </row>
    <row r="12" spans="1:17" x14ac:dyDescent="0.35">
      <c r="Q12" s="6"/>
    </row>
    <row r="13" spans="1:17" x14ac:dyDescent="0.35">
      <c r="Q13" s="6"/>
    </row>
    <row r="14" spans="1:17" x14ac:dyDescent="0.35">
      <c r="Q14" s="6"/>
    </row>
    <row r="15" spans="1:17" x14ac:dyDescent="0.35">
      <c r="Q15" s="6"/>
    </row>
    <row r="16" spans="1:17" x14ac:dyDescent="0.35">
      <c r="Q16" s="6"/>
    </row>
    <row r="17" spans="17:17" x14ac:dyDescent="0.35">
      <c r="Q17" s="6"/>
    </row>
  </sheetData>
  <mergeCells count="6">
    <mergeCell ref="A2:G2"/>
    <mergeCell ref="H2:M2"/>
    <mergeCell ref="A1:G1"/>
    <mergeCell ref="H1:M1"/>
    <mergeCell ref="A3:G3"/>
    <mergeCell ref="H3:M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L45"/>
  <sheetViews>
    <sheetView topLeftCell="A29" workbookViewId="0">
      <selection activeCell="K5" sqref="K5"/>
    </sheetView>
  </sheetViews>
  <sheetFormatPr defaultColWidth="9.26953125" defaultRowHeight="14.5" x14ac:dyDescent="0.35"/>
  <cols>
    <col min="1" max="1" width="10.453125" bestFit="1" customWidth="1"/>
    <col min="2" max="3" width="11.453125" customWidth="1"/>
    <col min="4" max="4" width="21.7265625" customWidth="1"/>
    <col min="5" max="6" width="23.26953125" customWidth="1"/>
    <col min="7" max="7" width="35" customWidth="1"/>
    <col min="8" max="8" width="38.26953125" customWidth="1"/>
    <col min="9" max="9" width="37.1796875" customWidth="1"/>
    <col min="11" max="11" width="78.54296875" customWidth="1"/>
  </cols>
  <sheetData>
    <row r="1" spans="1:12" ht="15" thickBot="1" x14ac:dyDescent="0.4">
      <c r="A1" s="48">
        <v>1</v>
      </c>
      <c r="B1" s="46"/>
      <c r="C1" s="46"/>
      <c r="D1" s="46"/>
      <c r="E1" s="46"/>
      <c r="F1" s="46"/>
      <c r="G1" s="35">
        <v>2</v>
      </c>
      <c r="H1" s="35">
        <v>3</v>
      </c>
      <c r="I1" s="36"/>
    </row>
    <row r="2" spans="1:12" ht="15" thickBot="1" x14ac:dyDescent="0.4">
      <c r="A2" s="48" t="s">
        <v>0</v>
      </c>
      <c r="B2" s="46"/>
      <c r="C2" s="46"/>
      <c r="D2" s="46"/>
      <c r="E2" s="46"/>
      <c r="F2" s="46"/>
      <c r="G2" s="39"/>
      <c r="H2" s="49"/>
      <c r="I2" s="37"/>
    </row>
    <row r="3" spans="1:12" ht="15" thickBot="1" x14ac:dyDescent="0.4">
      <c r="A3" s="48" t="s">
        <v>1</v>
      </c>
      <c r="B3" s="46"/>
      <c r="C3" s="46"/>
      <c r="D3" s="46"/>
      <c r="E3" s="46"/>
      <c r="F3" s="46"/>
      <c r="G3" s="40"/>
      <c r="H3" s="50"/>
      <c r="I3" s="38"/>
    </row>
    <row r="4" spans="1:12" s="6" customFormat="1" ht="15" thickBot="1" x14ac:dyDescent="0.4">
      <c r="A4" s="1" t="s">
        <v>3</v>
      </c>
      <c r="B4" s="1" t="s">
        <v>4</v>
      </c>
      <c r="C4" s="1" t="s">
        <v>5</v>
      </c>
      <c r="D4" s="2" t="s">
        <v>6</v>
      </c>
      <c r="E4" s="1" t="s">
        <v>7</v>
      </c>
      <c r="F4" s="1" t="s">
        <v>63</v>
      </c>
      <c r="G4" s="1" t="s">
        <v>64</v>
      </c>
      <c r="H4" s="1" t="s">
        <v>65</v>
      </c>
      <c r="I4" s="5" t="s">
        <v>16</v>
      </c>
    </row>
    <row r="5" spans="1:12" ht="39" x14ac:dyDescent="0.35">
      <c r="A5" s="8" t="s">
        <v>17</v>
      </c>
      <c r="B5" s="9" t="s">
        <v>18</v>
      </c>
      <c r="C5" s="9" t="str">
        <f>"1.1"</f>
        <v>1.1</v>
      </c>
      <c r="D5" s="10" t="s">
        <v>19</v>
      </c>
      <c r="E5" s="9" t="s">
        <v>20</v>
      </c>
      <c r="F5" s="34" t="s">
        <v>21</v>
      </c>
      <c r="G5" s="9" t="s">
        <v>66</v>
      </c>
      <c r="H5" s="9" t="s">
        <v>67</v>
      </c>
      <c r="I5" s="14"/>
      <c r="K5" s="33"/>
      <c r="L5" s="6"/>
    </row>
    <row r="6" spans="1:12" ht="39" x14ac:dyDescent="0.35">
      <c r="A6" s="8" t="s">
        <v>17</v>
      </c>
      <c r="B6" s="9" t="s">
        <v>18</v>
      </c>
      <c r="C6" s="9" t="str">
        <f>"1.2"</f>
        <v>1.2</v>
      </c>
      <c r="D6" s="10" t="s">
        <v>19</v>
      </c>
      <c r="E6" s="9" t="s">
        <v>20</v>
      </c>
      <c r="F6" s="9" t="s">
        <v>21</v>
      </c>
      <c r="G6" s="9" t="s">
        <v>68</v>
      </c>
      <c r="H6" s="9" t="s">
        <v>69</v>
      </c>
      <c r="I6" s="32"/>
      <c r="L6" s="6"/>
    </row>
    <row r="7" spans="1:12" ht="26" x14ac:dyDescent="0.35">
      <c r="A7" s="8" t="s">
        <v>17</v>
      </c>
      <c r="B7" s="9" t="s">
        <v>18</v>
      </c>
      <c r="C7" s="9" t="str">
        <f>"1.3"</f>
        <v>1.3</v>
      </c>
      <c r="D7" s="10" t="s">
        <v>19</v>
      </c>
      <c r="E7" s="9" t="s">
        <v>22</v>
      </c>
      <c r="F7" s="9" t="s">
        <v>21</v>
      </c>
      <c r="G7" s="9" t="s">
        <v>70</v>
      </c>
      <c r="H7" s="9" t="s">
        <v>71</v>
      </c>
      <c r="I7" s="32"/>
      <c r="L7" s="6"/>
    </row>
    <row r="8" spans="1:12" ht="26" x14ac:dyDescent="0.35">
      <c r="A8" s="8" t="s">
        <v>17</v>
      </c>
      <c r="B8" s="9" t="s">
        <v>18</v>
      </c>
      <c r="C8" s="9" t="str">
        <f>"1.4"</f>
        <v>1.4</v>
      </c>
      <c r="D8" s="10" t="s">
        <v>19</v>
      </c>
      <c r="E8" s="9" t="s">
        <v>24</v>
      </c>
      <c r="F8" s="9" t="s">
        <v>25</v>
      </c>
      <c r="G8" s="9" t="s">
        <v>72</v>
      </c>
      <c r="H8" s="9" t="s">
        <v>73</v>
      </c>
      <c r="I8" s="32"/>
      <c r="L8" s="6"/>
    </row>
    <row r="9" spans="1:12" ht="26" x14ac:dyDescent="0.35">
      <c r="A9" s="8" t="s">
        <v>17</v>
      </c>
      <c r="B9" s="9" t="s">
        <v>18</v>
      </c>
      <c r="C9" s="9" t="str">
        <f>"1.5"</f>
        <v>1.5</v>
      </c>
      <c r="D9" s="10" t="s">
        <v>19</v>
      </c>
      <c r="E9" s="9" t="s">
        <v>27</v>
      </c>
      <c r="F9" s="9" t="s">
        <v>21</v>
      </c>
      <c r="G9" s="9" t="s">
        <v>74</v>
      </c>
      <c r="H9" s="9" t="s">
        <v>75</v>
      </c>
      <c r="I9" s="32"/>
      <c r="L9" s="6"/>
    </row>
    <row r="10" spans="1:12" ht="26" x14ac:dyDescent="0.35">
      <c r="A10" s="8" t="s">
        <v>17</v>
      </c>
      <c r="B10" s="9" t="s">
        <v>18</v>
      </c>
      <c r="C10" s="9" t="str">
        <f>"1.6"</f>
        <v>1.6</v>
      </c>
      <c r="D10" s="10" t="s">
        <v>22</v>
      </c>
      <c r="E10" s="9" t="s">
        <v>20</v>
      </c>
      <c r="F10" s="9" t="s">
        <v>21</v>
      </c>
      <c r="G10" s="9" t="s">
        <v>76</v>
      </c>
      <c r="H10" s="9"/>
      <c r="I10" s="32"/>
      <c r="L10" s="6"/>
    </row>
    <row r="11" spans="1:12" ht="26" x14ac:dyDescent="0.35">
      <c r="A11" s="8" t="s">
        <v>17</v>
      </c>
      <c r="B11" s="9" t="s">
        <v>18</v>
      </c>
      <c r="C11" s="9" t="str">
        <f>"1.7"</f>
        <v>1.7</v>
      </c>
      <c r="D11" s="10" t="s">
        <v>22</v>
      </c>
      <c r="E11" s="9" t="s">
        <v>19</v>
      </c>
      <c r="F11" s="9" t="s">
        <v>21</v>
      </c>
      <c r="G11" s="9" t="s">
        <v>77</v>
      </c>
      <c r="H11" s="9" t="s">
        <v>78</v>
      </c>
      <c r="I11" s="32"/>
      <c r="L11" s="6"/>
    </row>
    <row r="12" spans="1:12" ht="39" x14ac:dyDescent="0.35">
      <c r="A12" s="8" t="s">
        <v>17</v>
      </c>
      <c r="B12" s="9" t="s">
        <v>18</v>
      </c>
      <c r="C12" s="9" t="str">
        <f>"1.8"</f>
        <v>1.8</v>
      </c>
      <c r="D12" s="10" t="s">
        <v>28</v>
      </c>
      <c r="E12" s="9" t="s">
        <v>20</v>
      </c>
      <c r="F12" s="9" t="s">
        <v>21</v>
      </c>
      <c r="G12" s="9" t="s">
        <v>79</v>
      </c>
      <c r="H12" s="9" t="s">
        <v>80</v>
      </c>
      <c r="I12" s="32"/>
      <c r="L12" s="6"/>
    </row>
    <row r="13" spans="1:12" ht="39" x14ac:dyDescent="0.35">
      <c r="A13" s="8" t="s">
        <v>17</v>
      </c>
      <c r="B13" s="9" t="s">
        <v>18</v>
      </c>
      <c r="C13" s="9" t="str">
        <f>"1.9"</f>
        <v>1.9</v>
      </c>
      <c r="D13" s="10" t="s">
        <v>20</v>
      </c>
      <c r="E13" s="9" t="s">
        <v>19</v>
      </c>
      <c r="F13" s="9" t="s">
        <v>21</v>
      </c>
      <c r="G13" s="9" t="s">
        <v>81</v>
      </c>
      <c r="H13" s="9" t="s">
        <v>82</v>
      </c>
      <c r="I13" s="32"/>
      <c r="L13" s="6"/>
    </row>
    <row r="14" spans="1:12" ht="39" x14ac:dyDescent="0.35">
      <c r="A14" s="8" t="s">
        <v>17</v>
      </c>
      <c r="B14" s="9" t="s">
        <v>18</v>
      </c>
      <c r="C14" s="9" t="str">
        <f>"1.10"</f>
        <v>1.10</v>
      </c>
      <c r="D14" s="10" t="s">
        <v>20</v>
      </c>
      <c r="E14" s="9" t="s">
        <v>19</v>
      </c>
      <c r="F14" s="9" t="s">
        <v>21</v>
      </c>
      <c r="G14" s="9" t="s">
        <v>83</v>
      </c>
      <c r="H14" s="9" t="s">
        <v>84</v>
      </c>
      <c r="I14" s="32"/>
      <c r="L14" s="6"/>
    </row>
    <row r="15" spans="1:12" ht="26" x14ac:dyDescent="0.35">
      <c r="A15" s="8" t="s">
        <v>17</v>
      </c>
      <c r="B15" s="9" t="s">
        <v>18</v>
      </c>
      <c r="C15" s="9" t="str">
        <f>"1.11"</f>
        <v>1.11</v>
      </c>
      <c r="D15" s="10" t="s">
        <v>20</v>
      </c>
      <c r="E15" s="9" t="s">
        <v>22</v>
      </c>
      <c r="F15" s="9" t="s">
        <v>21</v>
      </c>
      <c r="G15" s="9" t="s">
        <v>85</v>
      </c>
      <c r="H15" s="9"/>
      <c r="I15" s="32"/>
      <c r="L15" s="6"/>
    </row>
    <row r="16" spans="1:12" x14ac:dyDescent="0.35">
      <c r="A16" s="8" t="s">
        <v>17</v>
      </c>
      <c r="B16" s="9" t="s">
        <v>18</v>
      </c>
      <c r="C16" s="9" t="str">
        <f>"1.11.1"</f>
        <v>1.11.1</v>
      </c>
      <c r="D16" s="10" t="s">
        <v>22</v>
      </c>
      <c r="E16" s="9" t="s">
        <v>27</v>
      </c>
      <c r="F16" s="9" t="s">
        <v>21</v>
      </c>
      <c r="G16" s="9"/>
      <c r="H16" s="9" t="s">
        <v>86</v>
      </c>
      <c r="I16" s="32"/>
      <c r="L16" s="6"/>
    </row>
    <row r="17" spans="1:12" ht="39" x14ac:dyDescent="0.35">
      <c r="A17" s="8" t="s">
        <v>17</v>
      </c>
      <c r="B17" s="9" t="s">
        <v>18</v>
      </c>
      <c r="C17" s="9" t="str">
        <f>"1.12"</f>
        <v>1.12</v>
      </c>
      <c r="D17" s="10" t="s">
        <v>20</v>
      </c>
      <c r="E17" s="9" t="s">
        <v>28</v>
      </c>
      <c r="F17" s="9" t="s">
        <v>21</v>
      </c>
      <c r="G17" s="9" t="s">
        <v>87</v>
      </c>
      <c r="H17" s="9" t="s">
        <v>88</v>
      </c>
      <c r="I17" s="32"/>
      <c r="L17" s="6"/>
    </row>
    <row r="18" spans="1:12" ht="26" x14ac:dyDescent="0.35">
      <c r="A18" s="8" t="s">
        <v>17</v>
      </c>
      <c r="B18" s="9" t="s">
        <v>18</v>
      </c>
      <c r="C18" s="9" t="str">
        <f>"1.13"</f>
        <v>1.13</v>
      </c>
      <c r="D18" s="10" t="s">
        <v>29</v>
      </c>
      <c r="E18" s="9" t="s">
        <v>19</v>
      </c>
      <c r="F18" s="9" t="s">
        <v>21</v>
      </c>
      <c r="G18" s="9" t="s">
        <v>89</v>
      </c>
      <c r="H18" s="9" t="s">
        <v>90</v>
      </c>
      <c r="I18" s="32"/>
    </row>
    <row r="19" spans="1:12" ht="26" x14ac:dyDescent="0.35">
      <c r="A19" s="8" t="s">
        <v>17</v>
      </c>
      <c r="B19" s="9" t="s">
        <v>18</v>
      </c>
      <c r="C19" s="9" t="str">
        <f>"1.14"</f>
        <v>1.14</v>
      </c>
      <c r="D19" s="10" t="s">
        <v>24</v>
      </c>
      <c r="E19" s="9" t="s">
        <v>19</v>
      </c>
      <c r="F19" s="9" t="s">
        <v>30</v>
      </c>
      <c r="G19" s="9" t="s">
        <v>91</v>
      </c>
      <c r="H19" s="9" t="s">
        <v>92</v>
      </c>
      <c r="I19" s="32"/>
    </row>
    <row r="20" spans="1:12" ht="26" x14ac:dyDescent="0.35">
      <c r="A20" s="8" t="s">
        <v>17</v>
      </c>
      <c r="B20" s="9" t="s">
        <v>18</v>
      </c>
      <c r="C20" s="9" t="str">
        <f>"1.15"</f>
        <v>1.15</v>
      </c>
      <c r="D20" s="10" t="s">
        <v>27</v>
      </c>
      <c r="E20" s="9" t="s">
        <v>19</v>
      </c>
      <c r="F20" s="9" t="s">
        <v>21</v>
      </c>
      <c r="G20" s="9" t="s">
        <v>93</v>
      </c>
      <c r="H20" s="9" t="s">
        <v>94</v>
      </c>
      <c r="I20" s="32"/>
    </row>
    <row r="21" spans="1:12" ht="15" thickBot="1" x14ac:dyDescent="0.4">
      <c r="A21" s="22" t="s">
        <v>17</v>
      </c>
      <c r="B21" s="23" t="s">
        <v>18</v>
      </c>
      <c r="C21" s="23" t="str">
        <f>"1.16"</f>
        <v>1.16</v>
      </c>
      <c r="D21" s="24" t="s">
        <v>62</v>
      </c>
      <c r="E21" s="23" t="s">
        <v>22</v>
      </c>
      <c r="F21" s="23" t="s">
        <v>21</v>
      </c>
      <c r="G21" s="23" t="s">
        <v>95</v>
      </c>
      <c r="H21" s="23"/>
      <c r="I21" s="28"/>
    </row>
    <row r="22" spans="1:12" ht="26" x14ac:dyDescent="0.35">
      <c r="A22" s="29" t="s">
        <v>17</v>
      </c>
      <c r="B22" s="34" t="s">
        <v>31</v>
      </c>
      <c r="C22" s="34" t="str">
        <f>"2.1"</f>
        <v>2.1</v>
      </c>
      <c r="D22" s="41" t="s">
        <v>19</v>
      </c>
      <c r="E22" s="34" t="s">
        <v>32</v>
      </c>
      <c r="F22" s="34" t="s">
        <v>33</v>
      </c>
      <c r="G22" s="34" t="s">
        <v>96</v>
      </c>
      <c r="H22" s="34" t="s">
        <v>97</v>
      </c>
      <c r="I22" s="30"/>
    </row>
    <row r="23" spans="1:12" ht="26" x14ac:dyDescent="0.35">
      <c r="A23" s="8" t="s">
        <v>17</v>
      </c>
      <c r="B23" s="9" t="s">
        <v>31</v>
      </c>
      <c r="C23" s="9" t="str">
        <f>"2.2"</f>
        <v>2.2</v>
      </c>
      <c r="D23" s="10" t="s">
        <v>19</v>
      </c>
      <c r="E23" s="9" t="s">
        <v>32</v>
      </c>
      <c r="F23" s="9" t="s">
        <v>33</v>
      </c>
      <c r="G23" s="9" t="s">
        <v>98</v>
      </c>
      <c r="H23" s="9" t="s">
        <v>99</v>
      </c>
      <c r="I23" s="32"/>
    </row>
    <row r="24" spans="1:12" ht="26" x14ac:dyDescent="0.35">
      <c r="A24" s="8" t="s">
        <v>17</v>
      </c>
      <c r="B24" s="9" t="s">
        <v>31</v>
      </c>
      <c r="C24" s="9" t="str">
        <f>"2.3"</f>
        <v>2.3</v>
      </c>
      <c r="D24" s="10" t="s">
        <v>19</v>
      </c>
      <c r="E24" s="9" t="s">
        <v>32</v>
      </c>
      <c r="F24" s="9" t="s">
        <v>34</v>
      </c>
      <c r="G24" s="9" t="s">
        <v>28</v>
      </c>
      <c r="H24" s="9" t="s">
        <v>100</v>
      </c>
      <c r="I24" s="32"/>
    </row>
    <row r="25" spans="1:12" ht="26" x14ac:dyDescent="0.35">
      <c r="A25" s="8" t="s">
        <v>17</v>
      </c>
      <c r="B25" s="9" t="s">
        <v>31</v>
      </c>
      <c r="C25" s="9" t="str">
        <f>"2.4"</f>
        <v>2.4</v>
      </c>
      <c r="D25" s="10" t="s">
        <v>19</v>
      </c>
      <c r="E25" s="9" t="s">
        <v>36</v>
      </c>
      <c r="F25" s="9" t="s">
        <v>101</v>
      </c>
      <c r="G25" s="9" t="s">
        <v>102</v>
      </c>
      <c r="H25" s="9" t="s">
        <v>99</v>
      </c>
      <c r="I25" s="32"/>
    </row>
    <row r="26" spans="1:12" ht="26" x14ac:dyDescent="0.35">
      <c r="A26" s="8" t="s">
        <v>17</v>
      </c>
      <c r="B26" s="9" t="s">
        <v>31</v>
      </c>
      <c r="C26" s="9" t="str">
        <f>"2.5"</f>
        <v>2.5</v>
      </c>
      <c r="D26" s="10" t="s">
        <v>19</v>
      </c>
      <c r="E26" s="9" t="s">
        <v>38</v>
      </c>
      <c r="F26" s="9" t="s">
        <v>39</v>
      </c>
      <c r="G26" s="9" t="s">
        <v>103</v>
      </c>
      <c r="H26" s="9" t="s">
        <v>75</v>
      </c>
      <c r="I26" s="32"/>
    </row>
    <row r="27" spans="1:12" ht="26" x14ac:dyDescent="0.35">
      <c r="A27" s="8" t="s">
        <v>17</v>
      </c>
      <c r="B27" s="9" t="s">
        <v>31</v>
      </c>
      <c r="C27" s="9" t="str">
        <f>"2.6"</f>
        <v>2.6</v>
      </c>
      <c r="D27" s="10" t="s">
        <v>19</v>
      </c>
      <c r="E27" s="9" t="s">
        <v>40</v>
      </c>
      <c r="F27" s="9" t="s">
        <v>104</v>
      </c>
      <c r="G27" s="9" t="s">
        <v>105</v>
      </c>
      <c r="H27" s="9" t="s">
        <v>99</v>
      </c>
      <c r="I27" s="32"/>
    </row>
    <row r="28" spans="1:12" x14ac:dyDescent="0.35">
      <c r="A28" s="8" t="s">
        <v>17</v>
      </c>
      <c r="B28" s="9" t="s">
        <v>31</v>
      </c>
      <c r="C28" s="9" t="str">
        <f>"2.7"</f>
        <v>2.7</v>
      </c>
      <c r="D28" s="10" t="s">
        <v>19</v>
      </c>
      <c r="E28" s="9" t="s">
        <v>28</v>
      </c>
      <c r="F28" s="9" t="s">
        <v>21</v>
      </c>
      <c r="G28" s="9" t="s">
        <v>106</v>
      </c>
      <c r="H28" s="9" t="s">
        <v>107</v>
      </c>
      <c r="I28" s="32"/>
    </row>
    <row r="29" spans="1:12" ht="26" x14ac:dyDescent="0.35">
      <c r="A29" s="8" t="s">
        <v>17</v>
      </c>
      <c r="B29" s="9" t="s">
        <v>31</v>
      </c>
      <c r="C29" s="9" t="str">
        <f>"2.8"</f>
        <v>2.8</v>
      </c>
      <c r="D29" s="10" t="s">
        <v>32</v>
      </c>
      <c r="E29" s="9" t="s">
        <v>19</v>
      </c>
      <c r="F29" s="9" t="s">
        <v>41</v>
      </c>
      <c r="G29" s="9" t="s">
        <v>108</v>
      </c>
      <c r="H29" s="9" t="s">
        <v>109</v>
      </c>
      <c r="I29" s="32"/>
    </row>
    <row r="30" spans="1:12" ht="26" x14ac:dyDescent="0.35">
      <c r="A30" s="8" t="s">
        <v>17</v>
      </c>
      <c r="B30" s="9" t="s">
        <v>31</v>
      </c>
      <c r="C30" s="9" t="str">
        <f>"2.9"</f>
        <v>2.9</v>
      </c>
      <c r="D30" s="10" t="s">
        <v>32</v>
      </c>
      <c r="E30" s="9" t="s">
        <v>19</v>
      </c>
      <c r="F30" s="9" t="s">
        <v>41</v>
      </c>
      <c r="G30" s="9" t="s">
        <v>110</v>
      </c>
      <c r="H30" s="9" t="s">
        <v>111</v>
      </c>
      <c r="I30" s="32"/>
    </row>
    <row r="31" spans="1:12" ht="26" x14ac:dyDescent="0.35">
      <c r="A31" s="8" t="s">
        <v>17</v>
      </c>
      <c r="B31" s="9" t="s">
        <v>31</v>
      </c>
      <c r="C31" s="9" t="str">
        <f>"2.10"</f>
        <v>2.10</v>
      </c>
      <c r="D31" s="10" t="s">
        <v>32</v>
      </c>
      <c r="E31" s="9" t="s">
        <v>19</v>
      </c>
      <c r="F31" s="9" t="s">
        <v>34</v>
      </c>
      <c r="G31" s="9" t="s">
        <v>28</v>
      </c>
      <c r="H31" s="9" t="s">
        <v>100</v>
      </c>
      <c r="I31" s="32"/>
    </row>
    <row r="32" spans="1:12" ht="39" x14ac:dyDescent="0.35">
      <c r="A32" s="8" t="s">
        <v>17</v>
      </c>
      <c r="B32" s="9" t="s">
        <v>31</v>
      </c>
      <c r="C32" s="9" t="str">
        <f>"2.11"</f>
        <v>2.11</v>
      </c>
      <c r="D32" s="10" t="s">
        <v>36</v>
      </c>
      <c r="E32" s="9" t="s">
        <v>19</v>
      </c>
      <c r="F32" s="9" t="s">
        <v>112</v>
      </c>
      <c r="G32" s="9" t="s">
        <v>113</v>
      </c>
      <c r="H32" s="9" t="s">
        <v>114</v>
      </c>
      <c r="I32" s="32"/>
    </row>
    <row r="33" spans="1:9" ht="26" x14ac:dyDescent="0.35">
      <c r="A33" s="8" t="s">
        <v>17</v>
      </c>
      <c r="B33" s="9" t="s">
        <v>31</v>
      </c>
      <c r="C33" s="9" t="str">
        <f>"2.12"</f>
        <v>2.12</v>
      </c>
      <c r="D33" s="10" t="s">
        <v>38</v>
      </c>
      <c r="E33" s="9" t="s">
        <v>19</v>
      </c>
      <c r="F33" s="9" t="s">
        <v>43</v>
      </c>
      <c r="G33" s="9" t="s">
        <v>115</v>
      </c>
      <c r="H33" s="9" t="s">
        <v>116</v>
      </c>
      <c r="I33" s="32"/>
    </row>
    <row r="34" spans="1:9" ht="26" x14ac:dyDescent="0.35">
      <c r="A34" s="8" t="s">
        <v>17</v>
      </c>
      <c r="B34" s="9" t="s">
        <v>31</v>
      </c>
      <c r="C34" s="9" t="str">
        <f>"2.13"</f>
        <v>2.13</v>
      </c>
      <c r="D34" s="10" t="s">
        <v>40</v>
      </c>
      <c r="E34" s="9" t="s">
        <v>19</v>
      </c>
      <c r="F34" s="9" t="s">
        <v>117</v>
      </c>
      <c r="G34" s="9" t="s">
        <v>118</v>
      </c>
      <c r="H34" s="9" t="s">
        <v>119</v>
      </c>
      <c r="I34" s="32"/>
    </row>
    <row r="35" spans="1:9" ht="15" thickBot="1" x14ac:dyDescent="0.4">
      <c r="A35" s="22" t="s">
        <v>17</v>
      </c>
      <c r="B35" s="23" t="s">
        <v>31</v>
      </c>
      <c r="C35" s="23" t="str">
        <f>"2.14"</f>
        <v>2.14</v>
      </c>
      <c r="D35" s="24" t="s">
        <v>28</v>
      </c>
      <c r="E35" s="23" t="s">
        <v>19</v>
      </c>
      <c r="F35" s="23" t="s">
        <v>21</v>
      </c>
      <c r="G35" s="23" t="s">
        <v>120</v>
      </c>
      <c r="H35" s="23" t="s">
        <v>75</v>
      </c>
      <c r="I35" s="28"/>
    </row>
    <row r="36" spans="1:9" ht="26" x14ac:dyDescent="0.35">
      <c r="A36" s="29" t="s">
        <v>17</v>
      </c>
      <c r="B36" s="34" t="s">
        <v>44</v>
      </c>
      <c r="C36" s="34" t="str">
        <f>"4.1"</f>
        <v>4.1</v>
      </c>
      <c r="D36" s="41" t="s">
        <v>19</v>
      </c>
      <c r="E36" s="34" t="s">
        <v>45</v>
      </c>
      <c r="F36" s="34" t="s">
        <v>121</v>
      </c>
      <c r="G36" s="34" t="s">
        <v>122</v>
      </c>
      <c r="H36" s="34" t="s">
        <v>123</v>
      </c>
      <c r="I36" s="30"/>
    </row>
    <row r="37" spans="1:9" ht="39" x14ac:dyDescent="0.35">
      <c r="A37" s="8" t="s">
        <v>17</v>
      </c>
      <c r="B37" s="9" t="s">
        <v>44</v>
      </c>
      <c r="C37" s="9" t="str">
        <f>"4.2"</f>
        <v>4.2</v>
      </c>
      <c r="D37" s="10" t="s">
        <v>19</v>
      </c>
      <c r="E37" s="9" t="s">
        <v>47</v>
      </c>
      <c r="F37" s="9" t="s">
        <v>124</v>
      </c>
      <c r="G37" s="9" t="s">
        <v>125</v>
      </c>
      <c r="H37" s="9" t="s">
        <v>126</v>
      </c>
      <c r="I37" s="32"/>
    </row>
    <row r="38" spans="1:9" ht="39" x14ac:dyDescent="0.35">
      <c r="A38" s="8" t="s">
        <v>17</v>
      </c>
      <c r="B38" s="9" t="s">
        <v>44</v>
      </c>
      <c r="C38" s="9" t="str">
        <f>"4.3"</f>
        <v>4.3</v>
      </c>
      <c r="D38" s="10" t="s">
        <v>45</v>
      </c>
      <c r="E38" s="9" t="s">
        <v>19</v>
      </c>
      <c r="F38" s="9" t="s">
        <v>49</v>
      </c>
      <c r="G38" s="9" t="s">
        <v>127</v>
      </c>
      <c r="H38" s="9" t="s">
        <v>75</v>
      </c>
      <c r="I38" s="32"/>
    </row>
    <row r="39" spans="1:9" ht="39.5" thickBot="1" x14ac:dyDescent="0.4">
      <c r="A39" s="22" t="s">
        <v>17</v>
      </c>
      <c r="B39" s="23" t="s">
        <v>44</v>
      </c>
      <c r="C39" s="23" t="str">
        <f>"4.4"</f>
        <v>4.4</v>
      </c>
      <c r="D39" s="24" t="s">
        <v>47</v>
      </c>
      <c r="E39" s="23" t="s">
        <v>19</v>
      </c>
      <c r="F39" s="23" t="s">
        <v>128</v>
      </c>
      <c r="G39" s="23" t="s">
        <v>129</v>
      </c>
      <c r="H39" s="23" t="s">
        <v>130</v>
      </c>
      <c r="I39" s="28"/>
    </row>
    <row r="40" spans="1:9" ht="78" x14ac:dyDescent="0.35">
      <c r="A40" s="29" t="s">
        <v>17</v>
      </c>
      <c r="B40" s="34" t="s">
        <v>51</v>
      </c>
      <c r="C40" s="34" t="str">
        <f>"5.1"</f>
        <v>5.1</v>
      </c>
      <c r="D40" s="41" t="s">
        <v>19</v>
      </c>
      <c r="E40" s="34" t="s">
        <v>52</v>
      </c>
      <c r="F40" s="34" t="s">
        <v>53</v>
      </c>
      <c r="G40" s="34" t="s">
        <v>131</v>
      </c>
      <c r="H40" s="34" t="s">
        <v>132</v>
      </c>
      <c r="I40" s="30"/>
    </row>
    <row r="41" spans="1:9" ht="78" x14ac:dyDescent="0.35">
      <c r="A41" s="8" t="s">
        <v>17</v>
      </c>
      <c r="B41" s="9" t="s">
        <v>51</v>
      </c>
      <c r="C41" s="9" t="str">
        <f>"5.2"</f>
        <v>5.2</v>
      </c>
      <c r="D41" s="10" t="s">
        <v>19</v>
      </c>
      <c r="E41" s="9" t="s">
        <v>54</v>
      </c>
      <c r="F41" s="9" t="s">
        <v>55</v>
      </c>
      <c r="G41" s="9" t="s">
        <v>133</v>
      </c>
      <c r="H41" s="9" t="s">
        <v>134</v>
      </c>
      <c r="I41" s="32"/>
    </row>
    <row r="42" spans="1:9" ht="78" x14ac:dyDescent="0.35">
      <c r="A42" s="8" t="s">
        <v>17</v>
      </c>
      <c r="B42" s="9" t="s">
        <v>51</v>
      </c>
      <c r="C42" s="9" t="str">
        <f>"5.3"</f>
        <v>5.3</v>
      </c>
      <c r="D42" s="10" t="s">
        <v>52</v>
      </c>
      <c r="E42" s="9" t="s">
        <v>19</v>
      </c>
      <c r="F42" s="9" t="s">
        <v>56</v>
      </c>
      <c r="G42" s="9" t="s">
        <v>135</v>
      </c>
      <c r="H42" s="9" t="s">
        <v>136</v>
      </c>
      <c r="I42" s="32"/>
    </row>
    <row r="43" spans="1:9" ht="78" x14ac:dyDescent="0.35">
      <c r="A43" s="8" t="s">
        <v>17</v>
      </c>
      <c r="B43" s="9" t="s">
        <v>51</v>
      </c>
      <c r="C43" s="9" t="str">
        <f>"5.4"</f>
        <v>5.4</v>
      </c>
      <c r="D43" s="10" t="s">
        <v>54</v>
      </c>
      <c r="E43" s="9" t="s">
        <v>19</v>
      </c>
      <c r="F43" s="9" t="s">
        <v>57</v>
      </c>
      <c r="G43" s="9" t="s">
        <v>137</v>
      </c>
      <c r="H43" s="9" t="s">
        <v>138</v>
      </c>
      <c r="I43" s="32"/>
    </row>
    <row r="44" spans="1:9" ht="78" x14ac:dyDescent="0.35">
      <c r="A44" s="8" t="s">
        <v>17</v>
      </c>
      <c r="B44" s="9" t="s">
        <v>51</v>
      </c>
      <c r="C44" s="9" t="str">
        <f>"5.5"</f>
        <v>5.5</v>
      </c>
      <c r="D44" s="10" t="s">
        <v>54</v>
      </c>
      <c r="E44" s="9" t="s">
        <v>28</v>
      </c>
      <c r="F44" s="9" t="s">
        <v>57</v>
      </c>
      <c r="G44" s="9" t="s">
        <v>139</v>
      </c>
      <c r="H44" s="9" t="s">
        <v>88</v>
      </c>
      <c r="I44" s="32"/>
    </row>
    <row r="45" spans="1:9" ht="26.5" thickBot="1" x14ac:dyDescent="0.4">
      <c r="A45" s="22" t="s">
        <v>17</v>
      </c>
      <c r="B45" s="23" t="s">
        <v>51</v>
      </c>
      <c r="C45" s="23" t="str">
        <f>"5.6"</f>
        <v>5.6</v>
      </c>
      <c r="D45" s="24" t="s">
        <v>20</v>
      </c>
      <c r="E45" s="23" t="s">
        <v>54</v>
      </c>
      <c r="F45" s="23" t="s">
        <v>58</v>
      </c>
      <c r="G45" s="23" t="s">
        <v>140</v>
      </c>
      <c r="H45" s="23"/>
      <c r="I45" s="28"/>
    </row>
  </sheetData>
  <mergeCells count="4">
    <mergeCell ref="A1:F1"/>
    <mergeCell ref="A3:F3"/>
    <mergeCell ref="A2:F2"/>
    <mergeCell ref="H2:H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London North Eastern Railway Limited section 22 54th supplemental agreement: Annex 1 to Schedule 5</dc:title>
  <dc:subject/>
  <dc:creator/>
  <cp:keywords/>
  <dc:description/>
  <cp:lastModifiedBy/>
  <cp:revision/>
  <dcterms:created xsi:type="dcterms:W3CDTF">2026-06-16T10:27:13Z</dcterms:created>
  <dcterms:modified xsi:type="dcterms:W3CDTF">2026-08-19T13:49:01Z</dcterms:modified>
  <cp:category/>
  <cp:contentStatus/>
</cp:coreProperties>
</file>