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Sheet1" sheetId="1" state="hidden" r:id="rId1"/>
    <sheet name="Index" sheetId="2" r:id="rId2"/>
    <sheet name="B Emery" sheetId="3" r:id="rId3"/>
    <sheet name="M Beswick" sheetId="4" r:id="rId4"/>
    <sheet name="J Lazarus" sheetId="5" r:id="rId5"/>
    <sheet name="M Lee" sheetId="6" r:id="rId6"/>
    <sheet name="I Prosser" sheetId="7" r:id="rId7"/>
    <sheet name="L Rollason" sheetId="8" r:id="rId8"/>
    <sheet name="J Thomas" sheetId="9" r:id="rId9"/>
    <sheet name="A Walker" sheetId="10" r:id="rId10"/>
    <sheet name="P Bucks" sheetId="11" r:id="rId11"/>
    <sheet name="J Chittleburgh" sheetId="12" r:id="rId12"/>
    <sheet name="C Elliott" sheetId="13" r:id="rId13"/>
    <sheet name="R Goldson" sheetId="14" r:id="rId14"/>
    <sheet name="J May" sheetId="15" r:id="rId15"/>
    <sheet name="C Bolt" sheetId="16" r:id="rId16"/>
    <sheet name="J O'Sullivan" sheetId="17" r:id="rId17"/>
    <sheet name="Hospitality received" sheetId="18" r:id="rId18"/>
    <sheet name="Codes" sheetId="19" state="hidden" r:id="rId19"/>
  </sheets>
  <definedNames/>
  <calcPr fullCalcOnLoad="1"/>
</workbook>
</file>

<file path=xl/sharedStrings.xml><?xml version="1.0" encoding="utf-8"?>
<sst xmlns="http://schemas.openxmlformats.org/spreadsheetml/2006/main" count="805" uniqueCount="382">
  <si>
    <t>Accom / Meals</t>
  </si>
  <si>
    <t>Accom
 / Meals</t>
  </si>
  <si>
    <t>When completed sent to the board member's PA for verification</t>
  </si>
  <si>
    <r>
      <t xml:space="preserve">The board business expenses submission should be prepared quarterly by </t>
    </r>
    <r>
      <rPr>
        <sz val="10"/>
        <color indexed="10"/>
        <rFont val="Arial"/>
        <family val="2"/>
      </rPr>
      <t>xx/xx</t>
    </r>
  </si>
  <si>
    <t>In Vision, open the spreadsheet named 'Board Business Expenses' for the previous quarter</t>
  </si>
  <si>
    <t>Save a version for the current quarter in the folder for the final month of the quarter</t>
  </si>
  <si>
    <t>When all entries have been inputted, the data should be sorted by Date</t>
  </si>
  <si>
    <t xml:space="preserve">Update the Period in row 4 of the Bill Emery worksheet to the months relating to the current quarter </t>
  </si>
  <si>
    <t>Select Vision - Recalculate - Workbook. This will update each employee sheet with any postings to their employee code</t>
  </si>
  <si>
    <t>Working lunches currently only allocated to collective employee number 777777</t>
  </si>
  <si>
    <t>Staff &amp; Client entertainment must now be allocated to a employee number</t>
  </si>
  <si>
    <t>Do we need destinations for taxi journeys, tube journeys etc</t>
  </si>
  <si>
    <t>Hospitality given and received (received to be provided by HR)</t>
  </si>
  <si>
    <t>Subscriptions (professional bodies, periodicals, newspapers)</t>
  </si>
  <si>
    <t>Travel &amp; Subsistence (air, rail, car hire, mileage, hotel, subsistence)</t>
  </si>
  <si>
    <t>Chart of Accounts</t>
  </si>
  <si>
    <t>C1010</t>
  </si>
  <si>
    <t>C1055</t>
  </si>
  <si>
    <t>C1056</t>
  </si>
  <si>
    <t>Overseas Travel</t>
  </si>
  <si>
    <t>Mileage Allowance</t>
  </si>
  <si>
    <t>Rail Travel</t>
  </si>
  <si>
    <t>Taxi fares</t>
  </si>
  <si>
    <t>Other fares</t>
  </si>
  <si>
    <t>Car hire</t>
  </si>
  <si>
    <t>Air Travel</t>
  </si>
  <si>
    <t>Car lease deduction</t>
  </si>
  <si>
    <t>Flat rate meals allowance</t>
  </si>
  <si>
    <t>Actual costs (hotels etc)</t>
  </si>
  <si>
    <t>Overseas subsistence</t>
  </si>
  <si>
    <t>C1100</t>
  </si>
  <si>
    <t>Incidental expenses</t>
  </si>
  <si>
    <t>Flat rate subsistence</t>
  </si>
  <si>
    <t>C1104</t>
  </si>
  <si>
    <t>C1103</t>
  </si>
  <si>
    <t>C1057</t>
  </si>
  <si>
    <t>C1053</t>
  </si>
  <si>
    <t>C1054</t>
  </si>
  <si>
    <t>C1052</t>
  </si>
  <si>
    <t>C1051</t>
  </si>
  <si>
    <t>C1101</t>
  </si>
  <si>
    <t>C1102</t>
  </si>
  <si>
    <t>OFFICE OF RAIL REGULATION</t>
  </si>
  <si>
    <t>Name</t>
  </si>
  <si>
    <t>Business Expenses</t>
  </si>
  <si>
    <t>DATES</t>
  </si>
  <si>
    <t>DESTINATION</t>
  </si>
  <si>
    <t>PURPOSE</t>
  </si>
  <si>
    <t>Air</t>
  </si>
  <si>
    <t>Rail</t>
  </si>
  <si>
    <t>OTHER</t>
  </si>
  <si>
    <t>TRAVEL</t>
  </si>
  <si>
    <t>(including hospitality given)</t>
  </si>
  <si>
    <t>2009-10</t>
  </si>
  <si>
    <t>This schedule has been prepared on a cash basis and so includes those items which have been paid during the period in question</t>
  </si>
  <si>
    <t>Jeremy Chittleburgh</t>
  </si>
  <si>
    <t>TOTAL</t>
  </si>
  <si>
    <t>COST</t>
  </si>
  <si>
    <t>Bill Emery</t>
  </si>
  <si>
    <t>Chief Executive</t>
  </si>
  <si>
    <t>Michael Beswick</t>
  </si>
  <si>
    <t>Executive director</t>
  </si>
  <si>
    <t>Michael Lee</t>
  </si>
  <si>
    <t>Non Executive Director</t>
  </si>
  <si>
    <t>Juliet Lazarus</t>
  </si>
  <si>
    <t>Ian Prosser</t>
  </si>
  <si>
    <t>Lynda Rollason</t>
  </si>
  <si>
    <t>John Thomas</t>
  </si>
  <si>
    <t>Chris Bolt</t>
  </si>
  <si>
    <t>Chairman</t>
  </si>
  <si>
    <t>Anna Walker</t>
  </si>
  <si>
    <t>Peter Bucks</t>
  </si>
  <si>
    <t>Chris Elliott</t>
  </si>
  <si>
    <t>Jane May</t>
  </si>
  <si>
    <t>Richard Goldson</t>
  </si>
  <si>
    <t>Jim O'Sullivan</t>
  </si>
  <si>
    <t>This schedule has been prepared to include all travel, subsistence, hospitality and other items directly attributable to the employee</t>
  </si>
  <si>
    <t>Procedure</t>
  </si>
  <si>
    <t>Include</t>
  </si>
  <si>
    <t>Exclude</t>
  </si>
  <si>
    <t xml:space="preserve">Individual training courses and seminars </t>
  </si>
  <si>
    <t>C1400</t>
  </si>
  <si>
    <t>C1499</t>
  </si>
  <si>
    <t>Board members - Business expenses submission</t>
  </si>
  <si>
    <t>ORR issues to resolve</t>
  </si>
  <si>
    <t>Teas &amp; Coffees and Working lunches are currently recorded under the employee code 777777</t>
  </si>
  <si>
    <t>Scope of Business Expense submission</t>
  </si>
  <si>
    <t>Include more information in Description field from Redfern invoices (Origin &amp; Destination codes)</t>
  </si>
  <si>
    <t>Include more information in Description field from Expotel invoices (Date of stay &amp; Location)</t>
  </si>
  <si>
    <t>NAME</t>
  </si>
  <si>
    <t>ORGANISATION</t>
  </si>
  <si>
    <t>DETAILS OF HOSPITALITY</t>
  </si>
  <si>
    <t>DATE</t>
  </si>
  <si>
    <t>Board members</t>
  </si>
  <si>
    <t>This schedule has been prepared on a cash basis and so includes those items which have been paid by ORR during the period in question</t>
  </si>
  <si>
    <t>Hospitality received</t>
  </si>
  <si>
    <t>Quarter 2</t>
  </si>
  <si>
    <t>1 July 2009 - 30 September 2009</t>
  </si>
  <si>
    <t>Chairman (to 4 July 2009)</t>
  </si>
  <si>
    <t>Chairman (from 5 July 2009)</t>
  </si>
  <si>
    <t>Non executive director</t>
  </si>
  <si>
    <t>Non executive director (to 31 March 2009)</t>
  </si>
  <si>
    <t>Hospitality Received</t>
  </si>
  <si>
    <t>All Board members</t>
  </si>
  <si>
    <t>Northern Rail</t>
  </si>
  <si>
    <t>Visit &amp; tour including lunch &amp; dinner (Richard Goldson)</t>
  </si>
  <si>
    <t>South West trains</t>
  </si>
  <si>
    <t>London First</t>
  </si>
  <si>
    <t>Breakfast discussion (Anna Walker)</t>
  </si>
  <si>
    <t>CAA</t>
  </si>
  <si>
    <t>Lunch (Anna Walker)</t>
  </si>
  <si>
    <t>Railway Forum Council</t>
  </si>
  <si>
    <t>Rail Freight group</t>
  </si>
  <si>
    <t>Annual Dinner (Anna Walker)</t>
  </si>
  <si>
    <t>Visit including lunch and refreshments (Anna Walker)</t>
  </si>
  <si>
    <t>London 
- Glasgow</t>
  </si>
  <si>
    <t>Return travel to Board meeting in Kemble Street</t>
  </si>
  <si>
    <t>Reading
- London</t>
  </si>
  <si>
    <t>Return travel to Audit committee meeting in Kemble Street</t>
  </si>
  <si>
    <t>Car parking - Reading station (Board dinnrer in central London)</t>
  </si>
  <si>
    <t>Return travel to Risk workshop in Kemble Street</t>
  </si>
  <si>
    <t>N/A</t>
  </si>
  <si>
    <t>Car parking - Reading station (Audit committee at Kemble Street)</t>
  </si>
  <si>
    <t>Car parking - Reading station (Board meeting at Kemble Street)</t>
  </si>
  <si>
    <t>Taxi to Network Rail members meeting</t>
  </si>
  <si>
    <t>Taxi from Network Rail members meeting</t>
  </si>
  <si>
    <t>Car parking - Reading station (SRG meeting at Kemble Street)</t>
  </si>
  <si>
    <t>Return travel to Safety Regulation committee meeting at Kemble St</t>
  </si>
  <si>
    <t>Return travel to Board dinner (Venue Elana's Etoille restaurant, Charlotte St. London)</t>
  </si>
  <si>
    <t>Car parking - Reading station (Risk workshop at Kemble Street)</t>
  </si>
  <si>
    <t>Return travel to Board dinner (Venue Bleeding Heart restaurant, Greville St. London)</t>
  </si>
  <si>
    <t>Reading 
- Oxford</t>
  </si>
  <si>
    <t>Travel to Pembroke College Oxford for Board Away day</t>
  </si>
  <si>
    <t xml:space="preserve">Travel from Pembroke College Oxford for Board Away Day </t>
  </si>
  <si>
    <t>Somerset
- London</t>
  </si>
  <si>
    <t>Single journey travel to Network Rail members meeting in central London</t>
  </si>
  <si>
    <t>Taxi travel from Board dinner (Venue Elana's Etoille restaurant, Charlotte St. London)</t>
  </si>
  <si>
    <t>Single journey travel and supplement to attend Board meeting in Kemble Street on 22 June</t>
  </si>
  <si>
    <t>Horsley
- London</t>
  </si>
  <si>
    <t>Car parking - Horsley station (SRG meeting at Kemble Street)</t>
  </si>
  <si>
    <t>16/03/2009
17/03/2009</t>
  </si>
  <si>
    <t>Car parking - Horsley station (Board meeting in Derby) - 2 days</t>
  </si>
  <si>
    <t>Travel in private car to and from Horsley station</t>
  </si>
  <si>
    <t>Home 
- Horsley station</t>
  </si>
  <si>
    <t>Car parking - Horsley station (Board meeting at Kemble Street)</t>
  </si>
  <si>
    <t>Return travel to Board meeting at Kemble St</t>
  </si>
  <si>
    <t>Return travel to Safety Regulation Committee meeting at Kemble St</t>
  </si>
  <si>
    <t>Guildford
- Oxford</t>
  </si>
  <si>
    <t>Return travel to Pembroke College Oxford for Board Away day</t>
  </si>
  <si>
    <t>Home - Milton Keynes</t>
  </si>
  <si>
    <t>Bus journey to Milton Keynes station</t>
  </si>
  <si>
    <t>Single journey travel for Northern Rail visit and tour of control centre</t>
  </si>
  <si>
    <t>1 night accommodation at Hotel du Vin, York following Northern Rail visit</t>
  </si>
  <si>
    <t>Milton Keynes
- Manchester</t>
  </si>
  <si>
    <t>Milton Keynes
- London</t>
  </si>
  <si>
    <t>Return travel to Board meeting at Kemble St (25% charge of weekly season ticket)</t>
  </si>
  <si>
    <t>Return travel to Risk workshop at Kemble St (25% charge of weekly season ticket)</t>
  </si>
  <si>
    <t>Leighton Buzzard
- London</t>
  </si>
  <si>
    <t>Return travel to Risk workshop in Kemble Street on 18/6/09</t>
  </si>
  <si>
    <t>Bus journey to attend Risk workshop at Kemble Street</t>
  </si>
  <si>
    <t>Leighton Buzzard
- Redhill</t>
  </si>
  <si>
    <t>Return travel to Board dinner (Venue Bleeding Heart restaurant, Greville St. London) on 29/06/09</t>
  </si>
  <si>
    <t>Senior Railcard purchase</t>
  </si>
  <si>
    <t>Meal with John Nelson (FCP) for PRC review
(Venue: Lulivo, Baker St, London)</t>
  </si>
  <si>
    <t>Taxi from Board dinner to Euston Station (shared with J O'Sullivan)</t>
  </si>
  <si>
    <t>Lords
- Euston station</t>
  </si>
  <si>
    <t>Charlotte St
- Euston station</t>
  </si>
  <si>
    <t>Oxford
- Reading</t>
  </si>
  <si>
    <t>left ORR on 31 March 2009</t>
  </si>
  <si>
    <t>left ORR on 4 July 2009</t>
  </si>
  <si>
    <t>London
- Oxford</t>
  </si>
  <si>
    <t>Return travel to Glasgow for meeting with Transport Scotland</t>
  </si>
  <si>
    <t>Sheffield
- Glasgow</t>
  </si>
  <si>
    <t>Car parking - Sheffield station (Transport Scotland meeting in Glasgow)</t>
  </si>
  <si>
    <t>Sheffield
- Birmingham
- Oxford</t>
  </si>
  <si>
    <t>Single journey travel to Birmingham for Network Rail infrastructure supplier conference</t>
  </si>
  <si>
    <t>Single journey travel to London from Network Rail infrastructure supplier conference</t>
  </si>
  <si>
    <t>Birmingham
- London</t>
  </si>
  <si>
    <t>Oxford
- Sheffield</t>
  </si>
  <si>
    <t>Single journey travel to Sheffield from OXERA Rail Policy Group meeting</t>
  </si>
  <si>
    <t>Single journey travel to Oxford for OXERA Rail Policy Group meeting</t>
  </si>
  <si>
    <t xml:space="preserve">Single journey travel to Manchester for meeting at ORR's Manchester office </t>
  </si>
  <si>
    <t>London
- Manchester</t>
  </si>
  <si>
    <t>Manchester
- Sheffield</t>
  </si>
  <si>
    <t xml:space="preserve"> </t>
  </si>
  <si>
    <t>Attendance at the Whitehall and Industry Group (WIG) 25th anniversary dinner</t>
  </si>
  <si>
    <t>London
- Paris</t>
  </si>
  <si>
    <t>07/07/2009
08/07/2009</t>
  </si>
  <si>
    <t>07/09/2009
08/09/2009</t>
  </si>
  <si>
    <t>Return travel to Paris for SNCF seminar on 08/07/2009</t>
  </si>
  <si>
    <t>Return travel to Pembroke College Oxford for Board Away day on 08/09/2009</t>
  </si>
  <si>
    <t>Single journey travel to Sheffield from meeting at ORR's Manchester office</t>
  </si>
  <si>
    <t>Return travel to Oxford for OXERA Utility Finance Group annual dinner</t>
  </si>
  <si>
    <t>London
- Birmingham</t>
  </si>
  <si>
    <t>Return travel to Birmingham for meeting with OFWAT</t>
  </si>
  <si>
    <t>London
- York</t>
  </si>
  <si>
    <t>London 
- Birmingham</t>
  </si>
  <si>
    <t>Glasgow
- London</t>
  </si>
  <si>
    <t>Return travel to Birmingham for Network Rail infrastructure supplier conference</t>
  </si>
  <si>
    <t>London
- Chippenham</t>
  </si>
  <si>
    <t>Return travel to Invensys Rail Group at Wiltshire premises for meeting and tour</t>
  </si>
  <si>
    <t>Kemble St
- Marsham St</t>
  </si>
  <si>
    <t xml:space="preserve">Return travel by tube to Marsham St, London for meeting with the Department for Transport </t>
  </si>
  <si>
    <t>Kemble St
- York Way</t>
  </si>
  <si>
    <t>Return travel by bus to York Way, London for meeting with Network Rail</t>
  </si>
  <si>
    <t xml:space="preserve">Travel by taxi to Marsham St, London for meeting with the Department for Transport </t>
  </si>
  <si>
    <t>Travel by bus to Euston Road, London for meeting with RSSB</t>
  </si>
  <si>
    <t>Kemble St
- Euston Rd</t>
  </si>
  <si>
    <t>London
- Five Ways</t>
  </si>
  <si>
    <t xml:space="preserve">Single journey travel by tube to Marsham St, London for meeting with the Department for Transport </t>
  </si>
  <si>
    <t>Kemble St
- Westminster</t>
  </si>
  <si>
    <t>Return travel by tube to Headfort Place, London for meeting with Railway Industry Association</t>
  </si>
  <si>
    <t>Kemble St
- Headfort Place</t>
  </si>
  <si>
    <t>Return travel by bus to St Paul's Churchyard, London for meeting with Stephenson Harwood</t>
  </si>
  <si>
    <t>Kemble St
- St Pauls</t>
  </si>
  <si>
    <t>Single journey travel by tube to House of Lords, London for dinner with Lord Berkeley</t>
  </si>
  <si>
    <t>York Way
- Kemble St</t>
  </si>
  <si>
    <t>Single journey travel by tube from York Way, London from meeting with Network Rail</t>
  </si>
  <si>
    <t xml:space="preserve">Kemble St
- Euston </t>
  </si>
  <si>
    <t>Travel by bus to Euston station, London for Greenguage 21 steering group meeting</t>
  </si>
  <si>
    <t xml:space="preserve">Travel by taxi from Marsham St, London from meeting with the Department for Transport </t>
  </si>
  <si>
    <t>Marcham St
- Kemble St</t>
  </si>
  <si>
    <t>Kemble St
- West Brompton</t>
  </si>
  <si>
    <t>Return travel by tube to Earls Court, London for speaking engagement at Railway Gazette conference</t>
  </si>
  <si>
    <t>Return travel by rail to Birmingham for a Network Industry workshop at Aston Business School</t>
  </si>
  <si>
    <t>Kemble St
- Monument</t>
  </si>
  <si>
    <t>Return travel by tube to Waterman's Hall, London for speaking engagement at TOC seminar</t>
  </si>
  <si>
    <t>Kemble St
- St Pancras</t>
  </si>
  <si>
    <t>Travel by bus to St Pancras station, London for travel to Board meeting in Derby</t>
  </si>
  <si>
    <t>St Pancras
- Kemble St</t>
  </si>
  <si>
    <t>Travel by tube from St Pancras station, London returning from Board meeting in Derby</t>
  </si>
  <si>
    <t>Car parking - Luton Airport (Transport Scotland meeting in Glasgow)</t>
  </si>
  <si>
    <t>Luton
- Glasgow</t>
  </si>
  <si>
    <t>Return air travel to Glasgow for meeting with Transport Scotland and Network Rail</t>
  </si>
  <si>
    <t>Glasgow airport
- Buchanan St</t>
  </si>
  <si>
    <t>Buchanan St
- Glasgow airport</t>
  </si>
  <si>
    <t>Single journey travel by bus to Transport Scotland premises in Buchanan St, Glasgow</t>
  </si>
  <si>
    <t>Single journey travel by bus to Glasgow airport returning from meeting at Transport Scotland</t>
  </si>
  <si>
    <t>Return travel by rail to Birmingham for meeting with Virgin rail group</t>
  </si>
  <si>
    <t xml:space="preserve">London
- Glasgow </t>
  </si>
  <si>
    <t>Edinburgh
- Welwyn North</t>
  </si>
  <si>
    <t xml:space="preserve">Single journey travel by rail from Edinburgh returning from Greenguage 21 steering group meeting in Edinburgh </t>
  </si>
  <si>
    <t>Single journey travel by rail to Glasgow for meetings at ORR Glasgow office and Transport Scotland</t>
  </si>
  <si>
    <t>23/04/2009
24/04/2009</t>
  </si>
  <si>
    <t>Single journey travel by tube to York Way, London for meeting with Network Rail</t>
  </si>
  <si>
    <t>Kemble St
- Hallam St</t>
  </si>
  <si>
    <t>Single journey travel by tube to Hallam St, London for FCILT rail lecture</t>
  </si>
  <si>
    <t>London - 
Flitwick</t>
  </si>
  <si>
    <t>Return rail travel to Directors Away day at Flitwick 24/04/09</t>
  </si>
  <si>
    <t>Travel by bus to St Pancras station, London for Eurostar reception at Carlucchios restaurant</t>
  </si>
  <si>
    <t>Return travel by tube to Westminster, London to attend the The Manifesto for Rail presentation</t>
  </si>
  <si>
    <t>Kemble St
- Bernard St</t>
  </si>
  <si>
    <t>Return travel by bus to Bernard St, London for HS2 meeting with ATOC</t>
  </si>
  <si>
    <t>Single journey travel by tube to House of Lords, London for reception held by the Railway Study Association</t>
  </si>
  <si>
    <t>Travel by taxi to Angel Square, London for industry event with the RSSB</t>
  </si>
  <si>
    <t>Kemble St
- Angel Sq</t>
  </si>
  <si>
    <t>Kemble St
- Duchess Mews</t>
  </si>
  <si>
    <t>Single journey travel by tube to Duchess Mews, London to attend CILT lecture at Cavendish Conference centre</t>
  </si>
  <si>
    <t>Single journey travel by rail to attend Transport Group's quarterly meeting and annual dinner on 15/05/09</t>
  </si>
  <si>
    <t>Oxford
- London</t>
  </si>
  <si>
    <t xml:space="preserve">Single journey travel by rail returning from Transport Group's quarterly meeting and annual dinner </t>
  </si>
  <si>
    <t>1 night accommodation at the Randolph Hotel, Oxford for attendance at Transport Group's quarterly meeting and annual dinner on 15/05/09</t>
  </si>
  <si>
    <t>Kemble St
- Paddington</t>
  </si>
  <si>
    <t>Paddington
- Kings Cross</t>
  </si>
  <si>
    <t>Travel by bus to Euston station, London for train to Glasgow</t>
  </si>
  <si>
    <t>1 night accommodation at the Hilton Glasgow to attend meetings in Scotland</t>
  </si>
  <si>
    <t>Overnight subsistence allowance</t>
  </si>
  <si>
    <t>Kemble St
- Marylebone station</t>
  </si>
  <si>
    <t>Kemble St
- St Martins Pl</t>
  </si>
  <si>
    <t>Kemble St
- Victoria St</t>
  </si>
  <si>
    <t>Travel by taxi for lunch with Bill Moyes (executive chair of the NHS regulator) at the National Potrait Gallery</t>
  </si>
  <si>
    <t>Travel by taxi to meeting with Peter Hendy (Commissioner of TfL) at Winsor House</t>
  </si>
  <si>
    <t>Taxi / Car / Bus</t>
  </si>
  <si>
    <t>Kemble St
- Regent Quarter</t>
  </si>
  <si>
    <t>Travel by bus to Bravington's Walk, Regent Quarter, London for Eurostar meeting</t>
  </si>
  <si>
    <t>Kemble St
- Heathrow</t>
  </si>
  <si>
    <t>Single journey travel by tube to Paddington station, London for train to Oxford</t>
  </si>
  <si>
    <t>Single journey travel by tube from Paddington station, London to Kings Cross station, London</t>
  </si>
  <si>
    <t xml:space="preserve">Kemble St
- Marylebone </t>
  </si>
  <si>
    <t>Return travel by tube to Portcullis House, Westminster, London for rail review meeting with Shadow Minister for Transport</t>
  </si>
  <si>
    <t>Return travel by rail to Birmingham for D65</t>
  </si>
  <si>
    <t>Kemble St
- City Hall</t>
  </si>
  <si>
    <t>Return travel by tube to TfL premises, South Bank London for Greenguage 21 steering group meeting</t>
  </si>
  <si>
    <t xml:space="preserve">Travel by taxi from Marsham St, London following meeting with the Department for Transport </t>
  </si>
  <si>
    <t>Marsham St
- Kemble St</t>
  </si>
  <si>
    <t>Kemble St
- Paddington station</t>
  </si>
  <si>
    <t>Single journey travel by tube to Paddington, London for meeting in Bristol with First Great Western</t>
  </si>
  <si>
    <t>Temple Meads station
- All Saints St</t>
  </si>
  <si>
    <t>Travel by taxi to ORR Bristol Office in All Saints Street for meeting with First Great Western</t>
  </si>
  <si>
    <t>Travel by taxi from ORR Bristol Office in All Saints Street following meeting with First Great Western</t>
  </si>
  <si>
    <t>All Saints St
- Temple Meads station</t>
  </si>
  <si>
    <t>Return travel by tube to Paddington station, London for train to Chippenham for meeting and tour with Invensys Rail Group</t>
  </si>
  <si>
    <t>Kemble St
- Liverpool St</t>
  </si>
  <si>
    <t>Return travel by tube to Liverpool St, London for meeting at Herbert Smith LLP</t>
  </si>
  <si>
    <t>Single journey by tube to Bravington's Walk, Regent Quarter, London for meeting with Eurostar</t>
  </si>
  <si>
    <t>Kemble St
- Kings Cross</t>
  </si>
  <si>
    <t>Kemble St
- Stonebridge Park</t>
  </si>
  <si>
    <t>Return travel by train for meeting with DB Schenker at their Wembley Office in Pendelino Way, London</t>
  </si>
  <si>
    <t>Kemble St
- Smith Square</t>
  </si>
  <si>
    <t>Kemble St
- Southwark Bridge Road</t>
  </si>
  <si>
    <t>Kemble St
- Torrens St</t>
  </si>
  <si>
    <t>Travel by taxi to industry safety event in Angel Square hosted by Rail Safety &amp; Standards Board (RSSB)</t>
  </si>
  <si>
    <t>Travel by taxi to Angel Square to attend RSSB board meeting</t>
  </si>
  <si>
    <t>Kemble St
- Marylebone</t>
  </si>
  <si>
    <t>Travel by taxi to Marylebone for meeting with Chiltern Railways</t>
  </si>
  <si>
    <t>Single journey travel by rail to Birmingham for meeting at ORR Birmingham office</t>
  </si>
  <si>
    <t>Greville St
- Kings Cross station</t>
  </si>
  <si>
    <t>Taxi travel from Board dinner (Venue Bleeding Heart restaurant, Greville St. London) - 2 passengers</t>
  </si>
  <si>
    <t>Car parking - Guildford station (to attend Board dinner)</t>
  </si>
  <si>
    <t>Kemble St
- Whitehall</t>
  </si>
  <si>
    <t>Taxi travel to Whitehall for meeting with Cabinet Office and PCS</t>
  </si>
  <si>
    <t>Guildford station
- home</t>
  </si>
  <si>
    <t xml:space="preserve">Taxi travel home following WIG anniversary dinner </t>
  </si>
  <si>
    <t>Land Registry
- York station</t>
  </si>
  <si>
    <t>Return travel by train to York for visit to new ORR premises</t>
  </si>
  <si>
    <t>Travel by taxi from Land Registry to York station (4 passengers)</t>
  </si>
  <si>
    <t>Waterloo
- Kings Cross station</t>
  </si>
  <si>
    <t>Travel by taxi to Kings Cross station for visit to ORR premises in York</t>
  </si>
  <si>
    <t>Gatwick airport
- East Croydon</t>
  </si>
  <si>
    <t>Single journey travel by rail to home following return flight from Glasgow</t>
  </si>
  <si>
    <t>Single journey travel by bus to Glasgow airport following Transport Scotland meeting</t>
  </si>
  <si>
    <t>Glasgow centre
- Glasgow airport</t>
  </si>
  <si>
    <t>Kemble St
- St Pancras station</t>
  </si>
  <si>
    <t>Travel by taxi to St Pancras station for Eurostar train to Paris for OECD conference</t>
  </si>
  <si>
    <t>Crewe Hall
- Crewe station</t>
  </si>
  <si>
    <t>Travel by taxi to Crewe station following meeting with Freightliner in Crewe</t>
  </si>
  <si>
    <t>Kemble St
- Millbank</t>
  </si>
  <si>
    <t xml:space="preserve">Travel by taxi to Millbank for meeting with OFGEM </t>
  </si>
  <si>
    <t>London
- Crewe</t>
  </si>
  <si>
    <t>Manchester
- London</t>
  </si>
  <si>
    <t>London
- Leeds</t>
  </si>
  <si>
    <t>Return travel by rail to Leeds to ORR Leeds office for a Rail Safety team meeting</t>
  </si>
  <si>
    <t>Cambridge 
- Birmingham</t>
  </si>
  <si>
    <t>Cambridge
- York</t>
  </si>
  <si>
    <t>London
- Glasgow</t>
  </si>
  <si>
    <t>Return travel to Glasgow for meeting with Transport Scotland on 01/06/09</t>
  </si>
  <si>
    <t>Birmingham
- Glasgow</t>
  </si>
  <si>
    <t>Single journey flight from Birmingham to Glasgow</t>
  </si>
  <si>
    <t xml:space="preserve">Single journey travel by rail to London following meeting at ORR Glasgow office </t>
  </si>
  <si>
    <t>Single journey travel by rail to London following meeting at ORR Glasgow office (cancelled)</t>
  </si>
  <si>
    <t>Single journey travel by rail to London following meeting at ORR Glasgow office (cancellation refund)</t>
  </si>
  <si>
    <t>1 night accommodation at the Jurys Inn Hotel, Glasgow for meeting at ORR Glasgow office</t>
  </si>
  <si>
    <t>Travel by taxi from ORR Birmingham office to Birmingham airport for flight to Glasgow</t>
  </si>
  <si>
    <t>Hagley Road
- Birmingham airport</t>
  </si>
  <si>
    <t>Glasgow airport
- Jamaica Street</t>
  </si>
  <si>
    <t>Travel by taxi from Glasgow airport to Jurys Inn Hotel, Glasgow</t>
  </si>
  <si>
    <t>Lunch with Tony Hammond (Prospect) and Lynda Rollason (Venue: Incognico, Shaftsbury Avenue, London)</t>
  </si>
  <si>
    <t>Breakfast on train to York (for 3 employees)</t>
  </si>
  <si>
    <t xml:space="preserve">Return flights to Glasgow for meeting with Transport Scotland 01/06/09 </t>
  </si>
  <si>
    <t>Return travel by tube to House of Lords, London for meeting</t>
  </si>
  <si>
    <t>Travel by taxi to Department of Transport at Marsham Street offices for meeting</t>
  </si>
  <si>
    <t>Travel by taxi for meeting held at OFCOM offices on South Bank</t>
  </si>
  <si>
    <t>Travel by taxi to DfT for meeting (with M Beswick &amp; I Prosser)</t>
  </si>
  <si>
    <t>Travel by taxi from DfT following meeting (with M Beswick &amp; I Prosser)</t>
  </si>
  <si>
    <t xml:space="preserve">Travel by taxi to Department of Transport for meeting </t>
  </si>
  <si>
    <t xml:space="preserve">Travel by taxi to DfT for meeting </t>
  </si>
  <si>
    <t>Travel by taxi to DfT for meeting</t>
  </si>
  <si>
    <t>Single journey travel by rail to Crewe for site visit with Mark Lenderyou</t>
  </si>
  <si>
    <t>Single journey travel by rail from Manchester following visit to ORR's Manchester office</t>
  </si>
  <si>
    <t>Single journey travel by rail to Birmingham for meeting at ORR Birmingham office (cancelled)</t>
  </si>
  <si>
    <t>Return travel by tube to Houses of Parliament, London for hearing</t>
  </si>
  <si>
    <t>Return travel by tube to Marsham St, London to presentation at DfT</t>
  </si>
  <si>
    <t>Single journey travel by tube to Heathrow for flight to Chile for presentation</t>
  </si>
  <si>
    <t xml:space="preserve">Single journey travel by tube to York Way, London for meeting with Network Rail </t>
  </si>
  <si>
    <t xml:space="preserve">Single journey travel by bus from York Way, London following meeting with Network Rail </t>
  </si>
  <si>
    <t>Venue: Bleeding Heart restaurant, Greville St
Board Dinner - guests Chris Bolt, C Stokes, J O'Sullivan - reflections on ORR's first 5 years
17 Attendees:
B Emery, C Bolt, M Beswick, M Lee,
I Prosser, J Thomas, L Rollason
S Kenny, S McClelland-Hodgson, A Walker
P Bucks, C Elliott, J May, R Goldson
P Padda, C Stokes, J O'Sullivan</t>
  </si>
  <si>
    <t>Return travel to Network Rail members meeting in Kemble Street</t>
  </si>
  <si>
    <t>Car parking - Reading station (Network Rail members meeting in Kemble Street)</t>
  </si>
  <si>
    <t>Taxi from RSA reception at Lords to Euston Station (shared with G Smith)</t>
  </si>
  <si>
    <t>Charlotte St
- London</t>
  </si>
  <si>
    <t xml:space="preserve">Return travel by tube from Melcombe Place, Marylebone, London for meeting with Chiltern Railways </t>
  </si>
  <si>
    <t>Travel by taxi to Melcombe Place, Marylebone, London for meeting with Chiltern Railways (4 passengers)</t>
  </si>
  <si>
    <t>Reform</t>
  </si>
  <si>
    <t>Lunch seminar with Lord Adonis, Secretary of State for Transport (Bill Emery)</t>
  </si>
  <si>
    <t>16-18 Sep-09</t>
  </si>
  <si>
    <t>National Transport Commission (Budapest)</t>
  </si>
  <si>
    <t>2 night hotel accommodation &amp; dinner -  meeting with officials of the Commission (Michael Beswick)</t>
  </si>
  <si>
    <t>Association of Train Operating Companies</t>
  </si>
  <si>
    <t>National Rail Awards dinner (Michael Lee)</t>
  </si>
  <si>
    <t>Rail Magazine</t>
  </si>
  <si>
    <t>Dinner - Rail Awards Event, attended with CEO (Ian Prosser)</t>
  </si>
  <si>
    <t>Travel by taxi to Smith Square SW1, London for review meeting at Defra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</si>
</sst>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#,##0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ＭＳ 明朝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2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0" fillId="3" borderId="8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164" fontId="0" fillId="0" borderId="11" xfId="0" applyNumberForma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164" fontId="0" fillId="0" borderId="12" xfId="0" applyNumberFormat="1" applyFill="1" applyBorder="1" applyAlignment="1">
      <alignment vertical="top" wrapText="1"/>
    </xf>
    <xf numFmtId="164" fontId="0" fillId="0" borderId="13" xfId="0" applyNumberForma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vertical="top" wrapText="1"/>
    </xf>
    <xf numFmtId="164" fontId="1" fillId="4" borderId="23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164" fontId="1" fillId="0" borderId="3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9" fillId="2" borderId="0" xfId="24" applyFont="1" applyFill="1">
      <alignment/>
      <protection/>
    </xf>
    <xf numFmtId="0" fontId="10" fillId="2" borderId="0" xfId="24" applyFont="1" applyFill="1">
      <alignment/>
      <protection/>
    </xf>
    <xf numFmtId="0" fontId="0" fillId="2" borderId="0" xfId="24" applyFill="1">
      <alignment/>
      <protection/>
    </xf>
    <xf numFmtId="0" fontId="11" fillId="2" borderId="20" xfId="24" applyFont="1" applyFill="1" applyBorder="1">
      <alignment/>
      <protection/>
    </xf>
    <xf numFmtId="0" fontId="11" fillId="2" borderId="24" xfId="24" applyFont="1" applyFill="1" applyBorder="1">
      <alignment/>
      <protection/>
    </xf>
    <xf numFmtId="0" fontId="11" fillId="2" borderId="9" xfId="24" applyFont="1" applyFill="1" applyBorder="1">
      <alignment/>
      <protection/>
    </xf>
    <xf numFmtId="0" fontId="11" fillId="2" borderId="12" xfId="24" applyFont="1" applyFill="1" applyBorder="1">
      <alignment/>
      <protection/>
    </xf>
    <xf numFmtId="0" fontId="11" fillId="2" borderId="14" xfId="24" applyFont="1" applyFill="1" applyBorder="1">
      <alignment/>
      <protection/>
    </xf>
    <xf numFmtId="0" fontId="11" fillId="2" borderId="18" xfId="24" applyFont="1" applyFill="1" applyBorder="1">
      <alignment/>
      <protection/>
    </xf>
    <xf numFmtId="164" fontId="0" fillId="0" borderId="3" xfId="0" applyNumberForma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164" fontId="12" fillId="0" borderId="11" xfId="0" applyNumberFormat="1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13" fillId="0" borderId="10" xfId="22" applyFont="1" applyFill="1" applyBorder="1" applyAlignment="1">
      <alignment/>
      <protection/>
    </xf>
    <xf numFmtId="14" fontId="0" fillId="0" borderId="9" xfId="0" applyNumberForma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164" fontId="12" fillId="0" borderId="0" xfId="26" applyNumberFormat="1" applyFont="1" applyFill="1" applyBorder="1" applyAlignment="1">
      <alignment vertical="top"/>
      <protection/>
    </xf>
    <xf numFmtId="164" fontId="12" fillId="0" borderId="10" xfId="22" applyNumberFormat="1" applyFont="1" applyFill="1" applyBorder="1" applyAlignment="1">
      <alignment vertical="top"/>
      <protection/>
    </xf>
    <xf numFmtId="14" fontId="0" fillId="5" borderId="9" xfId="0" applyNumberForma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164" fontId="12" fillId="5" borderId="11" xfId="0" applyNumberFormat="1" applyFont="1" applyFill="1" applyBorder="1" applyAlignment="1">
      <alignment vertical="top" wrapText="1"/>
    </xf>
    <xf numFmtId="164" fontId="12" fillId="5" borderId="10" xfId="0" applyNumberFormat="1" applyFont="1" applyFill="1" applyBorder="1" applyAlignment="1">
      <alignment vertical="top" wrapText="1"/>
    </xf>
    <xf numFmtId="164" fontId="12" fillId="5" borderId="12" xfId="0" applyNumberFormat="1" applyFont="1" applyFill="1" applyBorder="1" applyAlignment="1">
      <alignment vertical="top" wrapText="1"/>
    </xf>
    <xf numFmtId="164" fontId="1" fillId="5" borderId="13" xfId="0" applyNumberFormat="1" applyFont="1" applyFill="1" applyBorder="1" applyAlignment="1">
      <alignment vertical="top" wrapText="1"/>
    </xf>
    <xf numFmtId="0" fontId="13" fillId="5" borderId="10" xfId="22" applyFont="1" applyFill="1" applyBorder="1" applyAlignment="1">
      <alignment vertical="top" wrapText="1"/>
      <protection/>
    </xf>
    <xf numFmtId="164" fontId="12" fillId="5" borderId="10" xfId="22" applyNumberFormat="1" applyFont="1" applyFill="1" applyBorder="1" applyAlignment="1">
      <alignment vertical="top"/>
      <protection/>
    </xf>
    <xf numFmtId="0" fontId="13" fillId="5" borderId="0" xfId="23" applyFont="1" applyFill="1" applyBorder="1" applyAlignment="1">
      <alignment vertical="top" wrapText="1"/>
      <protection/>
    </xf>
    <xf numFmtId="164" fontId="12" fillId="0" borderId="10" xfId="30" applyNumberFormat="1" applyFont="1" applyFill="1" applyBorder="1" applyAlignment="1">
      <alignment vertical="top"/>
      <protection/>
    </xf>
    <xf numFmtId="0" fontId="13" fillId="0" borderId="10" xfId="30" applyFont="1" applyFill="1" applyBorder="1" applyAlignment="1">
      <alignment vertical="top" wrapText="1"/>
      <protection/>
    </xf>
    <xf numFmtId="164" fontId="12" fillId="0" borderId="10" xfId="28" applyNumberFormat="1" applyFont="1" applyFill="1" applyBorder="1" applyAlignment="1">
      <alignment vertical="top"/>
      <protection/>
    </xf>
    <xf numFmtId="0" fontId="13" fillId="0" borderId="10" xfId="28" applyFont="1" applyFill="1" applyBorder="1" applyAlignment="1">
      <alignment vertical="top" wrapText="1"/>
      <protection/>
    </xf>
    <xf numFmtId="0" fontId="13" fillId="0" borderId="10" xfId="27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164" fontId="12" fillId="0" borderId="10" xfId="26" applyNumberFormat="1" applyFont="1" applyFill="1" applyBorder="1" applyAlignment="1">
      <alignment vertical="top"/>
      <protection/>
    </xf>
    <xf numFmtId="0" fontId="13" fillId="5" borderId="10" xfId="30" applyFont="1" applyFill="1" applyBorder="1" applyAlignment="1">
      <alignment vertical="top" wrapText="1"/>
      <protection/>
    </xf>
    <xf numFmtId="164" fontId="12" fillId="5" borderId="10" xfId="30" applyNumberFormat="1" applyFont="1" applyFill="1" applyBorder="1" applyAlignment="1">
      <alignment vertical="top"/>
      <protection/>
    </xf>
    <xf numFmtId="0" fontId="13" fillId="0" borderId="0" xfId="26" applyFont="1" applyFill="1" applyBorder="1" applyAlignment="1">
      <alignment vertical="top" wrapText="1"/>
      <protection/>
    </xf>
    <xf numFmtId="0" fontId="13" fillId="5" borderId="0" xfId="26" applyFont="1" applyFill="1" applyBorder="1" applyAlignment="1">
      <alignment vertical="top" wrapText="1"/>
      <protection/>
    </xf>
    <xf numFmtId="164" fontId="12" fillId="5" borderId="0" xfId="26" applyNumberFormat="1" applyFont="1" applyFill="1" applyBorder="1" applyAlignment="1">
      <alignment vertical="top"/>
      <protection/>
    </xf>
    <xf numFmtId="0" fontId="13" fillId="0" borderId="0" xfId="31" applyFont="1" applyFill="1" applyBorder="1" applyAlignment="1">
      <alignment vertical="top" wrapText="1"/>
      <protection/>
    </xf>
    <xf numFmtId="14" fontId="0" fillId="0" borderId="9" xfId="0" applyNumberFormat="1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14" fontId="0" fillId="5" borderId="9" xfId="0" applyNumberFormat="1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13" fillId="5" borderId="10" xfId="28" applyFont="1" applyFill="1" applyBorder="1" applyAlignment="1">
      <alignment vertical="top" wrapText="1"/>
      <protection/>
    </xf>
    <xf numFmtId="164" fontId="12" fillId="5" borderId="10" xfId="28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13" fillId="0" borderId="10" xfId="22" applyFont="1" applyFill="1" applyBorder="1" applyAlignment="1">
      <alignment vertical="top" wrapText="1"/>
      <protection/>
    </xf>
    <xf numFmtId="0" fontId="13" fillId="0" borderId="10" xfId="29" applyFont="1" applyFill="1" applyBorder="1" applyAlignment="1">
      <alignment vertical="top" wrapText="1"/>
      <protection/>
    </xf>
    <xf numFmtId="164" fontId="12" fillId="0" borderId="10" xfId="29" applyNumberFormat="1" applyFont="1" applyFill="1" applyBorder="1" applyAlignment="1">
      <alignment vertical="top"/>
      <protection/>
    </xf>
    <xf numFmtId="0" fontId="13" fillId="5" borderId="10" xfId="29" applyFont="1" applyFill="1" applyBorder="1" applyAlignment="1">
      <alignment vertical="top" wrapText="1"/>
      <protection/>
    </xf>
    <xf numFmtId="164" fontId="12" fillId="5" borderId="10" xfId="29" applyNumberFormat="1" applyFont="1" applyFill="1" applyBorder="1" applyAlignment="1">
      <alignment vertical="top"/>
      <protection/>
    </xf>
    <xf numFmtId="0" fontId="0" fillId="3" borderId="8" xfId="0" applyFill="1" applyBorder="1" applyAlignment="1">
      <alignment vertical="top" wrapText="1"/>
    </xf>
    <xf numFmtId="0" fontId="0" fillId="0" borderId="0" xfId="32" applyFont="1" applyFill="1" applyAlignment="1">
      <alignment vertical="top" wrapText="1"/>
      <protection/>
    </xf>
    <xf numFmtId="0" fontId="0" fillId="0" borderId="16" xfId="0" applyFill="1" applyBorder="1" applyAlignment="1">
      <alignment vertical="top" wrapText="1"/>
    </xf>
    <xf numFmtId="164" fontId="12" fillId="5" borderId="10" xfId="25" applyNumberFormat="1" applyFont="1" applyFill="1" applyBorder="1" applyAlignment="1">
      <alignment vertical="top"/>
      <protection/>
    </xf>
    <xf numFmtId="164" fontId="12" fillId="5" borderId="12" xfId="25" applyNumberFormat="1" applyFont="1" applyFill="1" applyBorder="1" applyAlignment="1">
      <alignment vertical="top"/>
      <protection/>
    </xf>
    <xf numFmtId="0" fontId="0" fillId="0" borderId="15" xfId="0" applyFill="1" applyBorder="1" applyAlignment="1">
      <alignment vertical="top" wrapText="1"/>
    </xf>
    <xf numFmtId="0" fontId="13" fillId="5" borderId="10" xfId="27" applyFont="1" applyFill="1" applyBorder="1" applyAlignment="1">
      <alignment vertical="top" wrapText="1"/>
      <protection/>
    </xf>
    <xf numFmtId="0" fontId="13" fillId="5" borderId="0" xfId="31" applyFont="1" applyFill="1" applyBorder="1" applyAlignment="1">
      <alignment vertical="top" wrapText="1"/>
      <protection/>
    </xf>
    <xf numFmtId="0" fontId="1" fillId="3" borderId="8" xfId="0" applyFont="1" applyFill="1" applyBorder="1" applyAlignment="1">
      <alignment horizontal="center" wrapText="1"/>
    </xf>
    <xf numFmtId="0" fontId="0" fillId="0" borderId="10" xfId="30" applyFont="1" applyFill="1" applyBorder="1" applyAlignment="1">
      <alignment vertical="top" wrapText="1"/>
      <protection/>
    </xf>
    <xf numFmtId="0" fontId="0" fillId="5" borderId="10" xfId="32" applyFont="1" applyFill="1" applyBorder="1" applyAlignment="1">
      <alignment vertical="top" wrapText="1"/>
      <protection/>
    </xf>
    <xf numFmtId="0" fontId="0" fillId="0" borderId="0" xfId="32" applyFill="1" applyAlignment="1">
      <alignment vertical="top" wrapText="1"/>
      <protection/>
    </xf>
    <xf numFmtId="164" fontId="0" fillId="0" borderId="13" xfId="0" applyNumberFormat="1" applyFont="1" applyFill="1" applyBorder="1" applyAlignment="1">
      <alignment vertical="top" wrapText="1"/>
    </xf>
    <xf numFmtId="15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7" fillId="2" borderId="0" xfId="21" applyFill="1" applyAlignment="1">
      <alignment/>
    </xf>
    <xf numFmtId="15" fontId="0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4" fillId="4" borderId="5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5" borderId="10" xfId="0" applyNumberFormat="1" applyFont="1" applyFill="1" applyBorder="1" applyAlignment="1">
      <alignment vertical="top" wrapText="1"/>
    </xf>
    <xf numFmtId="14" fontId="0" fillId="0" borderId="9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0" borderId="10" xfId="30" applyFont="1" applyFill="1" applyBorder="1" applyAlignment="1">
      <alignment vertical="top" wrapText="1"/>
      <protection/>
    </xf>
    <xf numFmtId="0" fontId="0" fillId="5" borderId="10" xfId="22" applyFont="1" applyFill="1" applyBorder="1" applyAlignment="1">
      <alignment vertical="top" wrapText="1"/>
      <protection/>
    </xf>
    <xf numFmtId="0" fontId="0" fillId="5" borderId="10" xfId="30" applyFont="1" applyFill="1" applyBorder="1" applyAlignment="1">
      <alignment vertical="top" wrapText="1"/>
      <protection/>
    </xf>
    <xf numFmtId="164" fontId="4" fillId="0" borderId="10" xfId="29" applyNumberFormat="1" applyFont="1" applyFill="1" applyBorder="1" applyAlignment="1">
      <alignment vertical="top"/>
      <protection/>
    </xf>
    <xf numFmtId="0" fontId="0" fillId="5" borderId="10" xfId="30" applyFont="1" applyFill="1" applyBorder="1" applyAlignment="1">
      <alignment vertical="top" wrapText="1"/>
      <protection/>
    </xf>
    <xf numFmtId="0" fontId="13" fillId="5" borderId="10" xfId="25" applyFont="1" applyFill="1" applyBorder="1" applyAlignment="1">
      <alignment vertical="top" wrapText="1"/>
      <protection/>
    </xf>
    <xf numFmtId="0" fontId="0" fillId="5" borderId="0" xfId="23" applyFont="1" applyFill="1" applyBorder="1" applyAlignment="1">
      <alignment vertical="top" wrapText="1"/>
      <protection/>
    </xf>
    <xf numFmtId="0" fontId="0" fillId="0" borderId="0" xfId="23" applyFont="1" applyFill="1" applyBorder="1" applyAlignment="1">
      <alignment vertical="top" wrapText="1"/>
      <protection/>
    </xf>
    <xf numFmtId="0" fontId="0" fillId="0" borderId="13" xfId="0" applyFont="1" applyBorder="1" applyAlignment="1">
      <alignment/>
    </xf>
    <xf numFmtId="14" fontId="0" fillId="0" borderId="9" xfId="0" applyNumberFormat="1" applyFont="1" applyFill="1" applyBorder="1" applyAlignment="1">
      <alignment horizontal="right" vertical="top" wrapText="1"/>
    </xf>
    <xf numFmtId="0" fontId="1" fillId="3" borderId="2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2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 Walker" xfId="22"/>
    <cellStyle name="Normal_C Bolt" xfId="23"/>
    <cellStyle name="Normal_Data Table" xfId="24"/>
    <cellStyle name="Normal_I Prosser" xfId="25"/>
    <cellStyle name="Normal_J Chittleburgh" xfId="26"/>
    <cellStyle name="Normal_J Lazarus" xfId="27"/>
    <cellStyle name="Normal_J Thomas" xfId="28"/>
    <cellStyle name="Normal_L Rollason" xfId="29"/>
    <cellStyle name="Normal_M Lee" xfId="30"/>
    <cellStyle name="Normal_P Bucks" xfId="31"/>
    <cellStyle name="Normal_Redfern data" xfId="32"/>
    <cellStyle name="Percent" xfId="33"/>
    <cellStyle name="PSChar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16384" width="9.140625" style="1" customWidth="1"/>
  </cols>
  <sheetData>
    <row r="1" ht="12.75">
      <c r="B1" s="2" t="s">
        <v>83</v>
      </c>
    </row>
    <row r="3" ht="12.75">
      <c r="B3" s="2" t="s">
        <v>77</v>
      </c>
    </row>
    <row r="5" ht="12.75">
      <c r="B5" s="1" t="s">
        <v>3</v>
      </c>
    </row>
    <row r="7" ht="12.75">
      <c r="B7" s="1" t="s">
        <v>4</v>
      </c>
    </row>
    <row r="8" ht="12.75">
      <c r="B8" s="1" t="s">
        <v>5</v>
      </c>
    </row>
    <row r="9" ht="12.75">
      <c r="B9" s="1" t="s">
        <v>7</v>
      </c>
    </row>
    <row r="10" ht="12.75">
      <c r="B10" s="1" t="s">
        <v>8</v>
      </c>
    </row>
    <row r="13" ht="12.75">
      <c r="B13" s="1" t="s">
        <v>6</v>
      </c>
    </row>
    <row r="15" ht="12.75">
      <c r="B15" s="2" t="s">
        <v>86</v>
      </c>
    </row>
    <row r="16" ht="12.75">
      <c r="B16" s="2"/>
    </row>
    <row r="17" ht="12.75">
      <c r="B17" s="2" t="s">
        <v>78</v>
      </c>
    </row>
    <row r="18" ht="12.75">
      <c r="B18" s="1" t="s">
        <v>14</v>
      </c>
    </row>
    <row r="19" ht="12.75">
      <c r="B19" s="1" t="s">
        <v>12</v>
      </c>
    </row>
    <row r="20" ht="12.75">
      <c r="B20" s="1" t="s">
        <v>13</v>
      </c>
    </row>
    <row r="23" ht="12.75">
      <c r="B23" s="2" t="s">
        <v>79</v>
      </c>
    </row>
    <row r="24" spans="2:8" ht="12.75">
      <c r="B24" s="1" t="s">
        <v>80</v>
      </c>
      <c r="G24" s="1" t="s">
        <v>81</v>
      </c>
      <c r="H24" s="1" t="s">
        <v>82</v>
      </c>
    </row>
    <row r="27" ht="12.75">
      <c r="B27" s="1" t="s">
        <v>2</v>
      </c>
    </row>
    <row r="29" ht="12.75">
      <c r="B29" s="2" t="s">
        <v>84</v>
      </c>
    </row>
    <row r="31" ht="12.75">
      <c r="B31" s="1" t="s">
        <v>87</v>
      </c>
    </row>
    <row r="32" ht="12.75">
      <c r="B32" s="1" t="s">
        <v>88</v>
      </c>
    </row>
    <row r="33" ht="12.75">
      <c r="B33" s="1" t="s">
        <v>9</v>
      </c>
    </row>
    <row r="34" ht="12.75">
      <c r="B34" s="1" t="s">
        <v>10</v>
      </c>
    </row>
    <row r="35" ht="12.75">
      <c r="B35" s="1" t="s">
        <v>11</v>
      </c>
    </row>
    <row r="38" ht="12.75">
      <c r="B38" s="1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9.8515625" style="1" customWidth="1"/>
    <col min="3" max="3" width="13.8515625" style="1" customWidth="1"/>
    <col min="4" max="4" width="45.140625" style="1" customWidth="1"/>
    <col min="5" max="8" width="11.42187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70</v>
      </c>
      <c r="E2" s="39" t="s">
        <v>69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7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6">
        <v>39966</v>
      </c>
      <c r="C8" s="73" t="s">
        <v>298</v>
      </c>
      <c r="D8" s="136" t="s">
        <v>381</v>
      </c>
      <c r="E8" s="70"/>
      <c r="F8" s="74"/>
      <c r="G8" s="74">
        <v>19.94</v>
      </c>
      <c r="H8" s="71"/>
      <c r="I8" s="70"/>
      <c r="J8" s="72">
        <f>SUM(E8:I8)</f>
        <v>19.94</v>
      </c>
    </row>
    <row r="9" spans="2:10" ht="38.25">
      <c r="B9" s="61">
        <v>40028</v>
      </c>
      <c r="C9" s="96" t="s">
        <v>268</v>
      </c>
      <c r="D9" s="96" t="s">
        <v>270</v>
      </c>
      <c r="E9" s="57"/>
      <c r="F9" s="65"/>
      <c r="G9" s="65">
        <v>16.59</v>
      </c>
      <c r="H9" s="58"/>
      <c r="I9" s="57"/>
      <c r="J9" s="36">
        <f>SUM(E9:I9)</f>
        <v>16.59</v>
      </c>
    </row>
    <row r="10" spans="2:10" ht="26.25" customHeight="1">
      <c r="B10" s="66">
        <v>40030</v>
      </c>
      <c r="C10" s="67" t="s">
        <v>269</v>
      </c>
      <c r="D10" s="90" t="s">
        <v>271</v>
      </c>
      <c r="E10" s="70"/>
      <c r="F10" s="74"/>
      <c r="G10" s="70">
        <v>22.28</v>
      </c>
      <c r="H10" s="71"/>
      <c r="I10" s="70"/>
      <c r="J10" s="72">
        <f>SUM(E10:I10)</f>
        <v>22.28</v>
      </c>
    </row>
    <row r="11" spans="2:10" ht="26.25" customHeight="1">
      <c r="B11" s="61" t="s">
        <v>188</v>
      </c>
      <c r="C11" s="28" t="s">
        <v>170</v>
      </c>
      <c r="D11" s="81" t="s">
        <v>190</v>
      </c>
      <c r="E11" s="57"/>
      <c r="F11" s="65">
        <v>88.685</v>
      </c>
      <c r="G11" s="65"/>
      <c r="H11" s="58"/>
      <c r="I11" s="57"/>
      <c r="J11" s="36">
        <f>SUM(E11:I11)</f>
        <v>88.685</v>
      </c>
    </row>
    <row r="12" spans="2:10" ht="12.75">
      <c r="B12" s="27"/>
      <c r="C12" s="60"/>
      <c r="D12" s="60"/>
      <c r="E12" s="57"/>
      <c r="F12" s="65"/>
      <c r="G12" s="65"/>
      <c r="H12" s="58"/>
      <c r="I12" s="57"/>
      <c r="J12" s="36"/>
    </row>
    <row r="13" spans="2:10" ht="12.75">
      <c r="B13" s="27"/>
      <c r="C13" s="28"/>
      <c r="D13" s="29"/>
      <c r="E13" s="53">
        <f aca="true" t="shared" si="0" ref="E13:J13">SUM(E8:E12)</f>
        <v>0</v>
      </c>
      <c r="F13" s="54">
        <f t="shared" si="0"/>
        <v>88.685</v>
      </c>
      <c r="G13" s="54">
        <f t="shared" si="0"/>
        <v>58.81</v>
      </c>
      <c r="H13" s="55">
        <f t="shared" si="0"/>
        <v>0</v>
      </c>
      <c r="I13" s="54">
        <f t="shared" si="0"/>
        <v>0</v>
      </c>
      <c r="J13" s="37">
        <f t="shared" si="0"/>
        <v>147.495</v>
      </c>
    </row>
    <row r="14" spans="2:10" ht="13.5" thickBot="1">
      <c r="B14" s="19"/>
      <c r="C14" s="20"/>
      <c r="D14" s="21"/>
      <c r="E14" s="22"/>
      <c r="F14" s="20"/>
      <c r="G14" s="20"/>
      <c r="H14" s="23"/>
      <c r="I14" s="20"/>
      <c r="J14" s="24"/>
    </row>
    <row r="16" ht="12.75">
      <c r="B16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8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71</v>
      </c>
      <c r="E2" s="39" t="s">
        <v>63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6.2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6">
        <v>39945</v>
      </c>
      <c r="C8" s="134" t="s">
        <v>369</v>
      </c>
      <c r="D8" s="108" t="s">
        <v>136</v>
      </c>
      <c r="E8" s="70"/>
      <c r="F8" s="70"/>
      <c r="G8" s="70">
        <v>18.8</v>
      </c>
      <c r="H8" s="71"/>
      <c r="I8" s="70"/>
      <c r="J8" s="72">
        <f>SUM(E8:I8)</f>
        <v>18.8</v>
      </c>
    </row>
    <row r="9" spans="2:10" ht="25.5">
      <c r="B9" s="61">
        <v>39972</v>
      </c>
      <c r="C9" s="28" t="s">
        <v>134</v>
      </c>
      <c r="D9" s="88" t="s">
        <v>135</v>
      </c>
      <c r="E9" s="57"/>
      <c r="F9" s="57">
        <v>51.5</v>
      </c>
      <c r="G9" s="57"/>
      <c r="H9" s="58"/>
      <c r="I9" s="57"/>
      <c r="J9" s="36">
        <f>SUM(E9:I9)</f>
        <v>51.5</v>
      </c>
    </row>
    <row r="10" spans="2:10" ht="25.5">
      <c r="B10" s="66">
        <v>39985</v>
      </c>
      <c r="C10" s="67" t="s">
        <v>134</v>
      </c>
      <c r="D10" s="108" t="s">
        <v>137</v>
      </c>
      <c r="E10" s="70"/>
      <c r="F10" s="70">
        <f>25.5+5</f>
        <v>30.5</v>
      </c>
      <c r="G10" s="70"/>
      <c r="H10" s="71"/>
      <c r="I10" s="70"/>
      <c r="J10" s="72">
        <f>SUM(E10:I10)</f>
        <v>30.5</v>
      </c>
    </row>
    <row r="11" spans="2:10" ht="12.75">
      <c r="B11" s="61"/>
      <c r="C11" s="28"/>
      <c r="D11" s="29"/>
      <c r="E11" s="57"/>
      <c r="F11" s="58"/>
      <c r="G11" s="57"/>
      <c r="H11" s="58"/>
      <c r="I11" s="57"/>
      <c r="J11" s="36">
        <f>SUM(E11:I11)</f>
        <v>0</v>
      </c>
    </row>
    <row r="12" spans="2:10" ht="12.75">
      <c r="B12" s="66"/>
      <c r="C12" s="67"/>
      <c r="D12" s="68"/>
      <c r="E12" s="70"/>
      <c r="F12" s="71"/>
      <c r="G12" s="70"/>
      <c r="H12" s="71"/>
      <c r="I12" s="70"/>
      <c r="J12" s="72">
        <f>SUM(E12:I12)</f>
        <v>0</v>
      </c>
    </row>
    <row r="13" spans="2:10" ht="12.75">
      <c r="B13" s="27"/>
      <c r="C13" s="28"/>
      <c r="D13" s="29"/>
      <c r="E13" s="56"/>
      <c r="F13" s="57"/>
      <c r="G13" s="57"/>
      <c r="H13" s="58"/>
      <c r="I13" s="57"/>
      <c r="J13" s="35"/>
    </row>
    <row r="14" spans="2:10" ht="12.75">
      <c r="B14" s="27"/>
      <c r="C14" s="28"/>
      <c r="D14" s="29"/>
      <c r="E14" s="53">
        <f aca="true" t="shared" si="0" ref="E14:J14">SUM(E8:E13)</f>
        <v>0</v>
      </c>
      <c r="F14" s="54">
        <f t="shared" si="0"/>
        <v>82</v>
      </c>
      <c r="G14" s="54">
        <f t="shared" si="0"/>
        <v>18.8</v>
      </c>
      <c r="H14" s="55">
        <f t="shared" si="0"/>
        <v>0</v>
      </c>
      <c r="I14" s="54">
        <f t="shared" si="0"/>
        <v>0</v>
      </c>
      <c r="J14" s="37">
        <f t="shared" si="0"/>
        <v>100.8</v>
      </c>
    </row>
    <row r="15" spans="2:10" ht="13.5" thickBot="1">
      <c r="B15" s="19"/>
      <c r="C15" s="20"/>
      <c r="D15" s="21"/>
      <c r="E15" s="22"/>
      <c r="F15" s="20"/>
      <c r="G15" s="20"/>
      <c r="H15" s="23"/>
      <c r="I15" s="20"/>
      <c r="J15" s="24"/>
    </row>
    <row r="17" ht="12.75">
      <c r="B17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6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G6" sqref="G6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1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55</v>
      </c>
      <c r="E2" s="39" t="s">
        <v>63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>
      <c r="B8" s="66"/>
      <c r="C8" s="67"/>
      <c r="D8" s="86"/>
      <c r="E8" s="70"/>
      <c r="F8" s="87"/>
      <c r="G8" s="70"/>
      <c r="H8" s="71"/>
      <c r="I8" s="70"/>
      <c r="J8" s="72">
        <f>SUM(E8:I8)</f>
        <v>0</v>
      </c>
    </row>
    <row r="9" spans="2:10" ht="12.75">
      <c r="B9" s="61"/>
      <c r="C9" s="28"/>
      <c r="D9" s="85"/>
      <c r="E9" s="57"/>
      <c r="F9" s="64"/>
      <c r="G9" s="82"/>
      <c r="H9" s="58"/>
      <c r="I9" s="57"/>
      <c r="J9" s="36">
        <f>SUM(E9:I9)</f>
        <v>0</v>
      </c>
    </row>
    <row r="10" spans="2:10" ht="12.75">
      <c r="B10" s="27"/>
      <c r="C10" s="28"/>
      <c r="D10" s="29"/>
      <c r="E10" s="56"/>
      <c r="F10" s="57"/>
      <c r="G10" s="57"/>
      <c r="H10" s="58"/>
      <c r="I10" s="57"/>
      <c r="J10" s="35"/>
    </row>
    <row r="11" spans="2:10" ht="12.75">
      <c r="B11" s="27"/>
      <c r="C11" s="28"/>
      <c r="D11" s="29"/>
      <c r="E11" s="53">
        <f aca="true" t="shared" si="0" ref="E11:J11">SUM(E8:E10)</f>
        <v>0</v>
      </c>
      <c r="F11" s="54">
        <f t="shared" si="0"/>
        <v>0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0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5" header="0.5" footer="0.5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workbookViewId="0" topLeftCell="A1">
      <selection activeCell="G6" sqref="G6"/>
    </sheetView>
  </sheetViews>
  <sheetFormatPr defaultColWidth="9.140625" defaultRowHeight="12.75"/>
  <cols>
    <col min="1" max="1" width="1.8515625" style="1" customWidth="1"/>
    <col min="2" max="2" width="10.140625" style="1" bestFit="1" customWidth="1"/>
    <col min="3" max="3" width="14.57421875" style="1" customWidth="1"/>
    <col min="4" max="4" width="40.57421875" style="1" customWidth="1"/>
    <col min="5" max="8" width="11.8515625" style="1" customWidth="1"/>
    <col min="9" max="9" width="14.5742187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72</v>
      </c>
      <c r="E2" s="39" t="s">
        <v>63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5.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26"/>
      <c r="C7" s="127"/>
      <c r="D7" s="128"/>
      <c r="E7" s="16"/>
      <c r="F7" s="14"/>
      <c r="G7" s="14"/>
      <c r="H7" s="17"/>
      <c r="I7" s="14"/>
      <c r="J7" s="18"/>
    </row>
    <row r="8" spans="2:10" ht="26.25" customHeight="1">
      <c r="B8" s="91" t="s">
        <v>140</v>
      </c>
      <c r="C8" s="92" t="s">
        <v>143</v>
      </c>
      <c r="D8" s="129" t="s">
        <v>142</v>
      </c>
      <c r="E8" s="70"/>
      <c r="F8" s="70"/>
      <c r="G8" s="70">
        <v>7.6</v>
      </c>
      <c r="H8" s="71"/>
      <c r="I8" s="70"/>
      <c r="J8" s="72">
        <f>SUM(E8:I8)</f>
        <v>7.6</v>
      </c>
    </row>
    <row r="9" spans="2:10" ht="25.5">
      <c r="B9" s="130" t="s">
        <v>140</v>
      </c>
      <c r="C9" s="131" t="s">
        <v>121</v>
      </c>
      <c r="D9" s="132" t="s">
        <v>141</v>
      </c>
      <c r="E9" s="57"/>
      <c r="F9" s="57"/>
      <c r="G9" s="57">
        <v>9</v>
      </c>
      <c r="H9" s="58"/>
      <c r="I9" s="57"/>
      <c r="J9" s="36">
        <f aca="true" t="shared" si="0" ref="J9:J18">SUM(E9:I9)</f>
        <v>9</v>
      </c>
    </row>
    <row r="10" spans="2:10" ht="26.25" customHeight="1">
      <c r="B10" s="91">
        <v>39917</v>
      </c>
      <c r="C10" s="92" t="s">
        <v>143</v>
      </c>
      <c r="D10" s="129" t="s">
        <v>142</v>
      </c>
      <c r="E10" s="70"/>
      <c r="F10" s="70"/>
      <c r="G10" s="70">
        <v>7.6</v>
      </c>
      <c r="H10" s="71"/>
      <c r="I10" s="70"/>
      <c r="J10" s="72">
        <f>SUM(E10:I10)</f>
        <v>7.6</v>
      </c>
    </row>
    <row r="11" spans="2:10" ht="25.5">
      <c r="B11" s="130">
        <v>39917</v>
      </c>
      <c r="C11" s="131" t="s">
        <v>121</v>
      </c>
      <c r="D11" s="132" t="s">
        <v>139</v>
      </c>
      <c r="E11" s="57"/>
      <c r="F11" s="57"/>
      <c r="G11" s="57">
        <v>4.5</v>
      </c>
      <c r="H11" s="58"/>
      <c r="I11" s="57"/>
      <c r="J11" s="36">
        <f>SUM(E11:I11)</f>
        <v>4.5</v>
      </c>
    </row>
    <row r="12" spans="2:10" ht="25.5">
      <c r="B12" s="91">
        <v>39917</v>
      </c>
      <c r="C12" s="92" t="s">
        <v>138</v>
      </c>
      <c r="D12" s="129" t="s">
        <v>146</v>
      </c>
      <c r="E12" s="70"/>
      <c r="F12" s="70">
        <v>16</v>
      </c>
      <c r="G12" s="70"/>
      <c r="H12" s="71"/>
      <c r="I12" s="70"/>
      <c r="J12" s="72">
        <f t="shared" si="0"/>
        <v>16</v>
      </c>
    </row>
    <row r="13" spans="2:10" ht="28.5" customHeight="1">
      <c r="B13" s="130">
        <v>39924</v>
      </c>
      <c r="C13" s="131" t="s">
        <v>143</v>
      </c>
      <c r="D13" s="132" t="s">
        <v>142</v>
      </c>
      <c r="E13" s="57"/>
      <c r="F13" s="57"/>
      <c r="G13" s="57">
        <v>7.6</v>
      </c>
      <c r="H13" s="58"/>
      <c r="I13" s="57"/>
      <c r="J13" s="36">
        <f t="shared" si="0"/>
        <v>7.6</v>
      </c>
    </row>
    <row r="14" spans="2:10" ht="25.5">
      <c r="B14" s="91">
        <v>39924</v>
      </c>
      <c r="C14" s="92" t="s">
        <v>121</v>
      </c>
      <c r="D14" s="129" t="s">
        <v>144</v>
      </c>
      <c r="E14" s="70"/>
      <c r="F14" s="70"/>
      <c r="G14" s="70">
        <v>4.5</v>
      </c>
      <c r="H14" s="71"/>
      <c r="I14" s="70"/>
      <c r="J14" s="72">
        <f t="shared" si="0"/>
        <v>4.5</v>
      </c>
    </row>
    <row r="15" spans="2:10" ht="25.5">
      <c r="B15" s="130">
        <v>39924</v>
      </c>
      <c r="C15" s="131" t="s">
        <v>138</v>
      </c>
      <c r="D15" s="132" t="s">
        <v>145</v>
      </c>
      <c r="E15" s="57"/>
      <c r="F15" s="57">
        <v>22.5</v>
      </c>
      <c r="G15" s="57"/>
      <c r="H15" s="58"/>
      <c r="I15" s="57"/>
      <c r="J15" s="36">
        <f t="shared" si="0"/>
        <v>22.5</v>
      </c>
    </row>
    <row r="16" spans="2:10" ht="26.25" customHeight="1">
      <c r="B16" s="91">
        <v>39952</v>
      </c>
      <c r="C16" s="92" t="s">
        <v>143</v>
      </c>
      <c r="D16" s="129" t="s">
        <v>142</v>
      </c>
      <c r="E16" s="70"/>
      <c r="F16" s="70"/>
      <c r="G16" s="70">
        <v>7.6</v>
      </c>
      <c r="H16" s="71"/>
      <c r="I16" s="70"/>
      <c r="J16" s="72">
        <f t="shared" si="0"/>
        <v>7.6</v>
      </c>
    </row>
    <row r="17" spans="2:10" ht="25.5">
      <c r="B17" s="130">
        <v>39952</v>
      </c>
      <c r="C17" s="131" t="s">
        <v>121</v>
      </c>
      <c r="D17" s="132" t="s">
        <v>144</v>
      </c>
      <c r="E17" s="57"/>
      <c r="F17" s="57"/>
      <c r="G17" s="57">
        <v>4.5</v>
      </c>
      <c r="H17" s="58"/>
      <c r="I17" s="57"/>
      <c r="J17" s="36">
        <f t="shared" si="0"/>
        <v>4.5</v>
      </c>
    </row>
    <row r="18" spans="2:10" ht="25.5">
      <c r="B18" s="91">
        <v>39952</v>
      </c>
      <c r="C18" s="92" t="s">
        <v>138</v>
      </c>
      <c r="D18" s="129" t="s">
        <v>145</v>
      </c>
      <c r="E18" s="70"/>
      <c r="F18" s="70">
        <v>22.5</v>
      </c>
      <c r="G18" s="70"/>
      <c r="H18" s="71"/>
      <c r="I18" s="70"/>
      <c r="J18" s="72">
        <f t="shared" si="0"/>
        <v>22.5</v>
      </c>
    </row>
    <row r="19" spans="2:10" ht="25.5">
      <c r="B19" s="130">
        <v>40063</v>
      </c>
      <c r="C19" s="131" t="s">
        <v>147</v>
      </c>
      <c r="D19" s="132" t="s">
        <v>148</v>
      </c>
      <c r="E19" s="57"/>
      <c r="F19" s="57">
        <v>70.18</v>
      </c>
      <c r="G19" s="133"/>
      <c r="H19" s="58"/>
      <c r="I19" s="57"/>
      <c r="J19" s="36">
        <f>SUM(E19:I19)</f>
        <v>70.18</v>
      </c>
    </row>
    <row r="20" spans="2:10" ht="12.75">
      <c r="B20" s="27"/>
      <c r="C20" s="28"/>
      <c r="D20" s="29"/>
      <c r="E20" s="56"/>
      <c r="F20" s="57"/>
      <c r="G20" s="57"/>
      <c r="H20" s="58"/>
      <c r="I20" s="57"/>
      <c r="J20" s="35"/>
    </row>
    <row r="21" spans="2:10" ht="12.75">
      <c r="B21" s="27"/>
      <c r="C21" s="28"/>
      <c r="D21" s="29"/>
      <c r="E21" s="53">
        <f aca="true" t="shared" si="1" ref="E21:J21">SUM(E8:E20)</f>
        <v>0</v>
      </c>
      <c r="F21" s="54">
        <f t="shared" si="1"/>
        <v>131.18</v>
      </c>
      <c r="G21" s="54">
        <f t="shared" si="1"/>
        <v>52.900000000000006</v>
      </c>
      <c r="H21" s="55">
        <f t="shared" si="1"/>
        <v>0</v>
      </c>
      <c r="I21" s="54">
        <f t="shared" si="1"/>
        <v>0</v>
      </c>
      <c r="J21" s="37">
        <f t="shared" si="1"/>
        <v>184.08</v>
      </c>
    </row>
    <row r="22" spans="2:10" ht="13.5" thickBot="1">
      <c r="B22" s="19"/>
      <c r="C22" s="20"/>
      <c r="D22" s="21"/>
      <c r="E22" s="22"/>
      <c r="F22" s="20"/>
      <c r="G22" s="20"/>
      <c r="H22" s="23"/>
      <c r="I22" s="20"/>
      <c r="J22" s="24"/>
    </row>
    <row r="24" ht="12.75">
      <c r="B2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6" header="0.5" footer="0.5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.140625" style="1" bestFit="1" customWidth="1"/>
    <col min="3" max="3" width="15.140625" style="1" customWidth="1"/>
    <col min="4" max="4" width="40.28125" style="1" customWidth="1"/>
    <col min="5" max="8" width="11.8515625" style="1" customWidth="1"/>
    <col min="9" max="9" width="14.710937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74</v>
      </c>
      <c r="E2" s="39" t="s">
        <v>63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59"/>
      <c r="E7" s="15"/>
      <c r="F7" s="14"/>
      <c r="G7" s="14"/>
      <c r="H7" s="17"/>
      <c r="I7" s="14"/>
      <c r="J7" s="18"/>
    </row>
    <row r="8" spans="2:10" ht="26.25" customHeight="1">
      <c r="B8" s="66">
        <v>39945</v>
      </c>
      <c r="C8" s="67" t="s">
        <v>157</v>
      </c>
      <c r="D8" s="90" t="s">
        <v>128</v>
      </c>
      <c r="E8" s="70"/>
      <c r="F8" s="70">
        <v>38.1</v>
      </c>
      <c r="G8" s="70"/>
      <c r="H8" s="71"/>
      <c r="I8" s="70"/>
      <c r="J8" s="72">
        <f aca="true" t="shared" si="0" ref="J8:J18">SUM(E8:I8)</f>
        <v>38.1</v>
      </c>
    </row>
    <row r="9" spans="2:10" ht="25.5">
      <c r="B9" s="61">
        <v>39945</v>
      </c>
      <c r="C9" s="28" t="s">
        <v>121</v>
      </c>
      <c r="D9" s="81" t="s">
        <v>163</v>
      </c>
      <c r="E9" s="57"/>
      <c r="F9" s="57"/>
      <c r="G9" s="57"/>
      <c r="H9" s="58"/>
      <c r="I9" s="57">
        <f>45</f>
        <v>45</v>
      </c>
      <c r="J9" s="36">
        <f>SUM(E9:I9)</f>
        <v>45</v>
      </c>
    </row>
    <row r="10" spans="2:10" ht="25.5">
      <c r="B10" s="66">
        <v>39945</v>
      </c>
      <c r="C10" s="67" t="s">
        <v>166</v>
      </c>
      <c r="D10" s="90" t="s">
        <v>164</v>
      </c>
      <c r="E10" s="70"/>
      <c r="F10" s="70"/>
      <c r="G10" s="70">
        <v>6</v>
      </c>
      <c r="H10" s="71"/>
      <c r="I10" s="70"/>
      <c r="J10" s="72">
        <f>SUM(E10:I10)</f>
        <v>6</v>
      </c>
    </row>
    <row r="11" spans="2:10" ht="25.5">
      <c r="B11" s="61">
        <v>39951</v>
      </c>
      <c r="C11" s="131" t="s">
        <v>165</v>
      </c>
      <c r="D11" s="81" t="s">
        <v>368</v>
      </c>
      <c r="E11" s="57"/>
      <c r="F11" s="57"/>
      <c r="G11" s="57">
        <v>17.2</v>
      </c>
      <c r="H11" s="58"/>
      <c r="I11" s="57"/>
      <c r="J11" s="36">
        <f>SUM(E11:I11)</f>
        <v>17.2</v>
      </c>
    </row>
    <row r="12" spans="2:10" ht="27" customHeight="1">
      <c r="B12" s="66">
        <v>39952</v>
      </c>
      <c r="C12" s="67" t="s">
        <v>157</v>
      </c>
      <c r="D12" s="90" t="s">
        <v>116</v>
      </c>
      <c r="E12" s="70"/>
      <c r="F12" s="70">
        <v>47.8</v>
      </c>
      <c r="G12" s="70"/>
      <c r="H12" s="71"/>
      <c r="I12" s="70"/>
      <c r="J12" s="72">
        <f>SUM(E12:I12)</f>
        <v>47.8</v>
      </c>
    </row>
    <row r="13" spans="2:10" ht="12.75">
      <c r="B13" s="61">
        <v>39957</v>
      </c>
      <c r="C13" s="28" t="s">
        <v>121</v>
      </c>
      <c r="D13" s="81" t="s">
        <v>162</v>
      </c>
      <c r="E13" s="57"/>
      <c r="F13" s="57">
        <v>26</v>
      </c>
      <c r="G13" s="57"/>
      <c r="H13" s="58"/>
      <c r="I13" s="57"/>
      <c r="J13" s="36">
        <f t="shared" si="0"/>
        <v>26</v>
      </c>
    </row>
    <row r="14" spans="2:10" ht="26.25" customHeight="1">
      <c r="B14" s="66">
        <v>39972</v>
      </c>
      <c r="C14" s="67" t="s">
        <v>157</v>
      </c>
      <c r="D14" s="90" t="s">
        <v>366</v>
      </c>
      <c r="E14" s="70"/>
      <c r="F14" s="70">
        <v>25.15</v>
      </c>
      <c r="G14" s="70"/>
      <c r="H14" s="71"/>
      <c r="I14" s="70"/>
      <c r="J14" s="72">
        <f t="shared" si="0"/>
        <v>25.15</v>
      </c>
    </row>
    <row r="15" spans="2:10" ht="27" customHeight="1">
      <c r="B15" s="61">
        <v>39979</v>
      </c>
      <c r="C15" s="28" t="s">
        <v>157</v>
      </c>
      <c r="D15" s="81" t="s">
        <v>158</v>
      </c>
      <c r="E15" s="57"/>
      <c r="F15" s="57">
        <v>39.7</v>
      </c>
      <c r="G15" s="57"/>
      <c r="H15" s="58"/>
      <c r="I15" s="57"/>
      <c r="J15" s="36">
        <f t="shared" si="0"/>
        <v>39.7</v>
      </c>
    </row>
    <row r="16" spans="2:10" ht="25.5">
      <c r="B16" s="66">
        <v>39982</v>
      </c>
      <c r="C16" s="67" t="s">
        <v>121</v>
      </c>
      <c r="D16" s="90" t="s">
        <v>159</v>
      </c>
      <c r="E16" s="70"/>
      <c r="F16" s="70"/>
      <c r="G16" s="70">
        <v>2</v>
      </c>
      <c r="H16" s="71"/>
      <c r="I16" s="70"/>
      <c r="J16" s="72">
        <f t="shared" si="0"/>
        <v>2</v>
      </c>
    </row>
    <row r="17" spans="2:10" ht="27.75" customHeight="1">
      <c r="B17" s="61">
        <v>39986</v>
      </c>
      <c r="C17" s="28" t="s">
        <v>157</v>
      </c>
      <c r="D17" s="81" t="s">
        <v>116</v>
      </c>
      <c r="E17" s="57"/>
      <c r="F17" s="57">
        <v>23.9</v>
      </c>
      <c r="G17" s="57"/>
      <c r="H17" s="58"/>
      <c r="I17" s="57"/>
      <c r="J17" s="36">
        <f t="shared" si="0"/>
        <v>23.9</v>
      </c>
    </row>
    <row r="18" spans="2:10" ht="39" customHeight="1">
      <c r="B18" s="66">
        <v>39992</v>
      </c>
      <c r="C18" s="67" t="s">
        <v>160</v>
      </c>
      <c r="D18" s="90" t="s">
        <v>161</v>
      </c>
      <c r="E18" s="70"/>
      <c r="F18" s="70">
        <v>33.65</v>
      </c>
      <c r="G18" s="70"/>
      <c r="H18" s="71"/>
      <c r="I18" s="70"/>
      <c r="J18" s="72">
        <f t="shared" si="0"/>
        <v>33.65</v>
      </c>
    </row>
    <row r="19" spans="2:10" ht="27" customHeight="1">
      <c r="B19" s="61">
        <v>39995</v>
      </c>
      <c r="C19" s="28" t="s">
        <v>153</v>
      </c>
      <c r="D19" s="81" t="s">
        <v>151</v>
      </c>
      <c r="E19" s="57"/>
      <c r="F19" s="57">
        <v>65.35</v>
      </c>
      <c r="G19" s="57"/>
      <c r="H19" s="58"/>
      <c r="I19" s="57"/>
      <c r="J19" s="36">
        <f>SUM(E19:I19)</f>
        <v>65.35</v>
      </c>
    </row>
    <row r="20" spans="2:10" ht="25.5">
      <c r="B20" s="66">
        <v>39995</v>
      </c>
      <c r="C20" s="67" t="s">
        <v>149</v>
      </c>
      <c r="D20" s="90" t="s">
        <v>150</v>
      </c>
      <c r="E20" s="70"/>
      <c r="F20" s="70"/>
      <c r="G20" s="70">
        <v>4</v>
      </c>
      <c r="H20" s="71"/>
      <c r="I20" s="70"/>
      <c r="J20" s="72">
        <f>SUM(E20:I20)</f>
        <v>4</v>
      </c>
    </row>
    <row r="21" spans="2:10" ht="25.5">
      <c r="B21" s="61">
        <v>39995</v>
      </c>
      <c r="C21" s="28" t="s">
        <v>121</v>
      </c>
      <c r="D21" s="81" t="s">
        <v>152</v>
      </c>
      <c r="E21" s="57"/>
      <c r="F21" s="57"/>
      <c r="G21" s="57"/>
      <c r="H21" s="58">
        <v>113.9</v>
      </c>
      <c r="I21" s="57"/>
      <c r="J21" s="36">
        <f>SUM(E21:I21)</f>
        <v>113.9</v>
      </c>
    </row>
    <row r="22" spans="2:10" ht="25.5">
      <c r="B22" s="66">
        <v>40015</v>
      </c>
      <c r="C22" s="67" t="s">
        <v>154</v>
      </c>
      <c r="D22" s="90" t="s">
        <v>155</v>
      </c>
      <c r="E22" s="70"/>
      <c r="F22" s="70">
        <f>62.05/2</f>
        <v>31.025</v>
      </c>
      <c r="G22" s="70"/>
      <c r="H22" s="71"/>
      <c r="I22" s="70"/>
      <c r="J22" s="72">
        <f>SUM(E22:I22)</f>
        <v>31.025</v>
      </c>
    </row>
    <row r="23" spans="2:10" ht="25.5">
      <c r="B23" s="61">
        <v>40017</v>
      </c>
      <c r="C23" s="28" t="s">
        <v>154</v>
      </c>
      <c r="D23" s="81" t="s">
        <v>156</v>
      </c>
      <c r="E23" s="57"/>
      <c r="F23" s="57">
        <v>31.02</v>
      </c>
      <c r="G23" s="57"/>
      <c r="H23" s="58"/>
      <c r="I23" s="57"/>
      <c r="J23" s="36">
        <f>SUM(E23:I23)</f>
        <v>31.02</v>
      </c>
    </row>
    <row r="24" spans="2:10" ht="12.75">
      <c r="B24" s="27"/>
      <c r="C24" s="28"/>
      <c r="D24" s="29"/>
      <c r="E24" s="32"/>
      <c r="F24" s="33"/>
      <c r="G24" s="33"/>
      <c r="H24" s="34"/>
      <c r="I24" s="33"/>
      <c r="J24" s="35"/>
    </row>
    <row r="25" spans="2:10" ht="12.75">
      <c r="B25" s="27"/>
      <c r="C25" s="28"/>
      <c r="D25" s="29"/>
      <c r="E25" s="41">
        <f aca="true" t="shared" si="1" ref="E25:J25">SUM(E8:E24)</f>
        <v>0</v>
      </c>
      <c r="F25" s="42">
        <f t="shared" si="1"/>
        <v>361.69499999999994</v>
      </c>
      <c r="G25" s="42">
        <f t="shared" si="1"/>
        <v>29.2</v>
      </c>
      <c r="H25" s="43">
        <f t="shared" si="1"/>
        <v>113.9</v>
      </c>
      <c r="I25" s="42">
        <f t="shared" si="1"/>
        <v>45</v>
      </c>
      <c r="J25" s="37">
        <f t="shared" si="1"/>
        <v>549.7949999999998</v>
      </c>
    </row>
    <row r="26" spans="2:10" ht="13.5" thickBot="1">
      <c r="B26" s="19"/>
      <c r="C26" s="20"/>
      <c r="D26" s="21"/>
      <c r="E26" s="22"/>
      <c r="F26" s="20"/>
      <c r="G26" s="20"/>
      <c r="H26" s="23"/>
      <c r="I26" s="20"/>
      <c r="J26" s="24"/>
    </row>
    <row r="28" ht="12.75">
      <c r="B28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7" bottom="0.57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0.140625" style="1" bestFit="1" customWidth="1"/>
    <col min="3" max="3" width="14.00390625" style="1" customWidth="1"/>
    <col min="4" max="4" width="36.8515625" style="1" customWidth="1"/>
    <col min="5" max="8" width="11.8515625" style="1" customWidth="1"/>
    <col min="9" max="9" width="17.710937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73</v>
      </c>
      <c r="E2" s="39" t="s">
        <v>63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5.5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6">
        <v>39917</v>
      </c>
      <c r="C8" s="67" t="s">
        <v>117</v>
      </c>
      <c r="D8" s="90" t="s">
        <v>127</v>
      </c>
      <c r="E8" s="70"/>
      <c r="F8" s="70">
        <v>39</v>
      </c>
      <c r="G8" s="70"/>
      <c r="H8" s="71"/>
      <c r="I8" s="70"/>
      <c r="J8" s="72">
        <f aca="true" t="shared" si="0" ref="J8:J29">SUM(E8:I8)</f>
        <v>39</v>
      </c>
    </row>
    <row r="9" spans="2:10" ht="25.5">
      <c r="B9" s="61">
        <v>39917</v>
      </c>
      <c r="C9" s="28" t="s">
        <v>121</v>
      </c>
      <c r="D9" s="81" t="s">
        <v>126</v>
      </c>
      <c r="E9" s="57"/>
      <c r="F9" s="57"/>
      <c r="G9" s="57">
        <v>15.4</v>
      </c>
      <c r="H9" s="58"/>
      <c r="I9" s="57"/>
      <c r="J9" s="36">
        <f t="shared" si="0"/>
        <v>15.4</v>
      </c>
    </row>
    <row r="10" spans="2:10" ht="25.5">
      <c r="B10" s="66">
        <v>39924</v>
      </c>
      <c r="C10" s="67" t="s">
        <v>117</v>
      </c>
      <c r="D10" s="90" t="s">
        <v>116</v>
      </c>
      <c r="E10" s="70"/>
      <c r="F10" s="70">
        <v>39</v>
      </c>
      <c r="G10" s="70"/>
      <c r="H10" s="71"/>
      <c r="I10" s="70"/>
      <c r="J10" s="72">
        <f t="shared" si="0"/>
        <v>39</v>
      </c>
    </row>
    <row r="11" spans="2:10" ht="25.5">
      <c r="B11" s="61">
        <v>39924</v>
      </c>
      <c r="C11" s="28" t="s">
        <v>121</v>
      </c>
      <c r="D11" s="29" t="s">
        <v>123</v>
      </c>
      <c r="E11" s="57"/>
      <c r="F11" s="57"/>
      <c r="G11" s="57">
        <v>15.4</v>
      </c>
      <c r="H11" s="58"/>
      <c r="I11" s="57"/>
      <c r="J11" s="36">
        <f t="shared" si="0"/>
        <v>15.4</v>
      </c>
    </row>
    <row r="12" spans="2:10" ht="25.5">
      <c r="B12" s="66">
        <v>39939</v>
      </c>
      <c r="C12" s="67" t="s">
        <v>117</v>
      </c>
      <c r="D12" s="90" t="s">
        <v>118</v>
      </c>
      <c r="E12" s="70"/>
      <c r="F12" s="70">
        <v>39</v>
      </c>
      <c r="G12" s="70"/>
      <c r="H12" s="71"/>
      <c r="I12" s="70"/>
      <c r="J12" s="72">
        <f t="shared" si="0"/>
        <v>39</v>
      </c>
    </row>
    <row r="13" spans="2:10" ht="25.5">
      <c r="B13" s="61">
        <v>39939</v>
      </c>
      <c r="C13" s="28" t="s">
        <v>121</v>
      </c>
      <c r="D13" s="29" t="s">
        <v>122</v>
      </c>
      <c r="E13" s="57"/>
      <c r="F13" s="57"/>
      <c r="G13" s="57">
        <v>13.2</v>
      </c>
      <c r="H13" s="58"/>
      <c r="I13" s="57"/>
      <c r="J13" s="36">
        <f t="shared" si="0"/>
        <v>13.2</v>
      </c>
    </row>
    <row r="14" spans="2:10" ht="38.25">
      <c r="B14" s="66">
        <v>39945</v>
      </c>
      <c r="C14" s="67" t="s">
        <v>117</v>
      </c>
      <c r="D14" s="90" t="s">
        <v>128</v>
      </c>
      <c r="E14" s="70"/>
      <c r="F14" s="70">
        <v>19.5</v>
      </c>
      <c r="G14" s="70"/>
      <c r="H14" s="71"/>
      <c r="I14" s="70"/>
      <c r="J14" s="72">
        <f t="shared" si="0"/>
        <v>19.5</v>
      </c>
    </row>
    <row r="15" spans="2:10" ht="25.5">
      <c r="B15" s="61">
        <v>39945</v>
      </c>
      <c r="C15" s="28" t="s">
        <v>121</v>
      </c>
      <c r="D15" s="29" t="s">
        <v>119</v>
      </c>
      <c r="E15" s="57"/>
      <c r="F15" s="57"/>
      <c r="G15" s="57">
        <v>13.2</v>
      </c>
      <c r="H15" s="58"/>
      <c r="I15" s="57"/>
      <c r="J15" s="36">
        <f t="shared" si="0"/>
        <v>13.2</v>
      </c>
    </row>
    <row r="16" spans="2:10" ht="25.5">
      <c r="B16" s="66">
        <v>39952</v>
      </c>
      <c r="C16" s="67" t="s">
        <v>117</v>
      </c>
      <c r="D16" s="90" t="s">
        <v>116</v>
      </c>
      <c r="E16" s="70"/>
      <c r="F16" s="70">
        <v>39.5</v>
      </c>
      <c r="G16" s="70"/>
      <c r="H16" s="71"/>
      <c r="I16" s="70"/>
      <c r="J16" s="72">
        <f t="shared" si="0"/>
        <v>39.5</v>
      </c>
    </row>
    <row r="17" spans="2:10" ht="25.5">
      <c r="B17" s="61">
        <v>39952</v>
      </c>
      <c r="C17" s="28" t="s">
        <v>121</v>
      </c>
      <c r="D17" s="29" t="s">
        <v>123</v>
      </c>
      <c r="E17" s="57"/>
      <c r="F17" s="57"/>
      <c r="G17" s="57">
        <v>13.2</v>
      </c>
      <c r="H17" s="58"/>
      <c r="I17" s="57"/>
      <c r="J17" s="36">
        <f t="shared" si="0"/>
        <v>13.2</v>
      </c>
    </row>
    <row r="18" spans="2:10" ht="25.5">
      <c r="B18" s="66">
        <v>39972</v>
      </c>
      <c r="C18" s="67" t="s">
        <v>117</v>
      </c>
      <c r="D18" s="90" t="s">
        <v>366</v>
      </c>
      <c r="E18" s="70"/>
      <c r="F18" s="70">
        <v>39.5</v>
      </c>
      <c r="G18" s="70"/>
      <c r="H18" s="71"/>
      <c r="I18" s="70"/>
      <c r="J18" s="72">
        <f t="shared" si="0"/>
        <v>39.5</v>
      </c>
    </row>
    <row r="19" spans="2:10" ht="25.5">
      <c r="B19" s="61">
        <v>39972</v>
      </c>
      <c r="C19" s="28" t="s">
        <v>121</v>
      </c>
      <c r="D19" s="81" t="s">
        <v>367</v>
      </c>
      <c r="E19" s="57"/>
      <c r="F19" s="57"/>
      <c r="G19" s="57">
        <v>13.2</v>
      </c>
      <c r="H19" s="58"/>
      <c r="I19" s="57"/>
      <c r="J19" s="36">
        <f t="shared" si="0"/>
        <v>13.2</v>
      </c>
    </row>
    <row r="20" spans="2:10" ht="12.75">
      <c r="B20" s="66">
        <v>39972</v>
      </c>
      <c r="C20" s="67"/>
      <c r="D20" s="90" t="s">
        <v>124</v>
      </c>
      <c r="E20" s="70"/>
      <c r="F20" s="70"/>
      <c r="G20" s="70">
        <v>6</v>
      </c>
      <c r="H20" s="71"/>
      <c r="I20" s="70"/>
      <c r="J20" s="72">
        <f t="shared" si="0"/>
        <v>6</v>
      </c>
    </row>
    <row r="21" spans="2:10" ht="12.75">
      <c r="B21" s="61">
        <v>39972</v>
      </c>
      <c r="C21" s="28"/>
      <c r="D21" s="29" t="s">
        <v>125</v>
      </c>
      <c r="E21" s="57"/>
      <c r="F21" s="57"/>
      <c r="G21" s="57">
        <v>8</v>
      </c>
      <c r="H21" s="58"/>
      <c r="I21" s="57"/>
      <c r="J21" s="36">
        <f t="shared" si="0"/>
        <v>8</v>
      </c>
    </row>
    <row r="22" spans="2:10" ht="25.5">
      <c r="B22" s="66">
        <v>39982</v>
      </c>
      <c r="C22" s="67" t="s">
        <v>117</v>
      </c>
      <c r="D22" s="90" t="s">
        <v>120</v>
      </c>
      <c r="E22" s="70"/>
      <c r="F22" s="70">
        <v>39.5</v>
      </c>
      <c r="G22" s="70"/>
      <c r="H22" s="71"/>
      <c r="I22" s="70"/>
      <c r="J22" s="72">
        <f t="shared" si="0"/>
        <v>39.5</v>
      </c>
    </row>
    <row r="23" spans="2:10" ht="25.5">
      <c r="B23" s="61">
        <v>39982</v>
      </c>
      <c r="C23" s="28" t="s">
        <v>121</v>
      </c>
      <c r="D23" s="29" t="s">
        <v>129</v>
      </c>
      <c r="E23" s="57"/>
      <c r="F23" s="57"/>
      <c r="G23" s="57">
        <v>13.2</v>
      </c>
      <c r="H23" s="58"/>
      <c r="I23" s="57"/>
      <c r="J23" s="36">
        <f t="shared" si="0"/>
        <v>13.2</v>
      </c>
    </row>
    <row r="24" spans="2:10" ht="25.5">
      <c r="B24" s="66">
        <v>39986</v>
      </c>
      <c r="C24" s="67" t="s">
        <v>117</v>
      </c>
      <c r="D24" s="90" t="s">
        <v>116</v>
      </c>
      <c r="E24" s="70"/>
      <c r="F24" s="70">
        <v>39.5</v>
      </c>
      <c r="G24" s="70"/>
      <c r="H24" s="71"/>
      <c r="I24" s="70"/>
      <c r="J24" s="72">
        <f t="shared" si="0"/>
        <v>39.5</v>
      </c>
    </row>
    <row r="25" spans="2:10" ht="25.5">
      <c r="B25" s="61">
        <v>39986</v>
      </c>
      <c r="C25" s="28" t="s">
        <v>121</v>
      </c>
      <c r="D25" s="29" t="s">
        <v>123</v>
      </c>
      <c r="E25" s="57"/>
      <c r="F25" s="57"/>
      <c r="G25" s="57">
        <v>15.4</v>
      </c>
      <c r="H25" s="58"/>
      <c r="I25" s="57"/>
      <c r="J25" s="36">
        <f t="shared" si="0"/>
        <v>15.4</v>
      </c>
    </row>
    <row r="26" spans="2:10" ht="38.25">
      <c r="B26" s="66">
        <v>39993</v>
      </c>
      <c r="C26" s="67" t="s">
        <v>117</v>
      </c>
      <c r="D26" s="90" t="s">
        <v>130</v>
      </c>
      <c r="E26" s="70"/>
      <c r="F26" s="70">
        <v>19.5</v>
      </c>
      <c r="G26" s="70"/>
      <c r="H26" s="71"/>
      <c r="I26" s="70"/>
      <c r="J26" s="72">
        <f t="shared" si="0"/>
        <v>19.5</v>
      </c>
    </row>
    <row r="27" spans="2:10" ht="25.5">
      <c r="B27" s="61">
        <v>39993</v>
      </c>
      <c r="C27" s="28" t="s">
        <v>121</v>
      </c>
      <c r="D27" s="29" t="s">
        <v>119</v>
      </c>
      <c r="E27" s="57"/>
      <c r="F27" s="57"/>
      <c r="G27" s="57">
        <v>13.2</v>
      </c>
      <c r="H27" s="58"/>
      <c r="I27" s="57"/>
      <c r="J27" s="36">
        <f t="shared" si="0"/>
        <v>13.2</v>
      </c>
    </row>
    <row r="28" spans="2:10" ht="25.5">
      <c r="B28" s="66">
        <v>40063</v>
      </c>
      <c r="C28" s="67" t="s">
        <v>131</v>
      </c>
      <c r="D28" s="90" t="s">
        <v>132</v>
      </c>
      <c r="E28" s="70"/>
      <c r="F28" s="70">
        <v>22.2</v>
      </c>
      <c r="G28" s="70"/>
      <c r="H28" s="71"/>
      <c r="I28" s="70"/>
      <c r="J28" s="72">
        <f t="shared" si="0"/>
        <v>22.2</v>
      </c>
    </row>
    <row r="29" spans="2:10" ht="25.5">
      <c r="B29" s="61">
        <v>40064</v>
      </c>
      <c r="C29" s="28" t="s">
        <v>167</v>
      </c>
      <c r="D29" s="81" t="s">
        <v>133</v>
      </c>
      <c r="E29" s="56"/>
      <c r="F29" s="57">
        <v>22.2</v>
      </c>
      <c r="G29" s="57"/>
      <c r="H29" s="58"/>
      <c r="I29" s="57"/>
      <c r="J29" s="36">
        <f t="shared" si="0"/>
        <v>22.2</v>
      </c>
    </row>
    <row r="30" spans="2:10" ht="12.75">
      <c r="B30" s="27"/>
      <c r="C30" s="28"/>
      <c r="D30" s="29"/>
      <c r="E30" s="32"/>
      <c r="F30" s="33"/>
      <c r="G30" s="33"/>
      <c r="H30" s="34"/>
      <c r="I30" s="33"/>
      <c r="J30" s="35"/>
    </row>
    <row r="31" spans="2:10" ht="12.75">
      <c r="B31" s="27"/>
      <c r="C31" s="28"/>
      <c r="D31" s="29"/>
      <c r="E31" s="53">
        <f aca="true" t="shared" si="1" ref="E31:J31">SUM(E7:E30)</f>
        <v>0</v>
      </c>
      <c r="F31" s="54">
        <f t="shared" si="1"/>
        <v>358.4</v>
      </c>
      <c r="G31" s="54">
        <f t="shared" si="1"/>
        <v>139.4</v>
      </c>
      <c r="H31" s="55">
        <f t="shared" si="1"/>
        <v>0</v>
      </c>
      <c r="I31" s="54">
        <f t="shared" si="1"/>
        <v>0</v>
      </c>
      <c r="J31" s="37">
        <f t="shared" si="1"/>
        <v>497.7999999999999</v>
      </c>
    </row>
    <row r="32" spans="2:10" ht="13.5" thickBot="1">
      <c r="B32" s="19"/>
      <c r="C32" s="20"/>
      <c r="D32" s="21"/>
      <c r="E32" s="22"/>
      <c r="F32" s="20"/>
      <c r="G32" s="20"/>
      <c r="H32" s="23"/>
      <c r="I32" s="20"/>
      <c r="J32" s="24"/>
    </row>
    <row r="34" ht="12.75">
      <c r="B3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6" header="0.5" footer="0.5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7.7109375" style="1" customWidth="1"/>
    <col min="5" max="8" width="10.281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8" ht="12.75">
      <c r="B2" s="3" t="s">
        <v>43</v>
      </c>
      <c r="D2" s="123" t="s">
        <v>68</v>
      </c>
      <c r="E2" s="124" t="s">
        <v>69</v>
      </c>
      <c r="F2" s="40"/>
      <c r="H2" s="2" t="s">
        <v>169</v>
      </c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6.2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 customHeight="1">
      <c r="B8" s="66"/>
      <c r="C8" s="73"/>
      <c r="D8" s="75"/>
      <c r="E8" s="70"/>
      <c r="F8" s="74"/>
      <c r="G8" s="70"/>
      <c r="H8" s="71"/>
      <c r="I8" s="70"/>
      <c r="J8" s="72">
        <f>SUM(E8:I8)</f>
        <v>0</v>
      </c>
    </row>
    <row r="9" spans="2:10" s="95" customFormat="1" ht="12.75" customHeight="1">
      <c r="B9" s="61"/>
      <c r="C9" s="96"/>
      <c r="D9" s="81"/>
      <c r="E9" s="56"/>
      <c r="F9" s="65"/>
      <c r="G9" s="57"/>
      <c r="H9" s="58"/>
      <c r="I9" s="57"/>
      <c r="J9" s="36">
        <f>SUM(E9:I9)</f>
        <v>0</v>
      </c>
    </row>
    <row r="10" spans="2:10" ht="12.75">
      <c r="B10" s="27"/>
      <c r="C10" s="28"/>
      <c r="D10" s="29"/>
      <c r="E10" s="32"/>
      <c r="F10" s="33"/>
      <c r="G10" s="33"/>
      <c r="H10" s="34"/>
      <c r="I10" s="33"/>
      <c r="J10" s="35"/>
    </row>
    <row r="11" spans="2:10" ht="12.75">
      <c r="B11" s="27"/>
      <c r="C11" s="28"/>
      <c r="D11" s="29"/>
      <c r="E11" s="53">
        <f aca="true" t="shared" si="0" ref="E11:J11">SUM(E8:E10)</f>
        <v>0</v>
      </c>
      <c r="F11" s="54">
        <f t="shared" si="0"/>
        <v>0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0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2" bottom="0.58" header="0.5" footer="0.5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.140625" style="1" bestFit="1" customWidth="1"/>
    <col min="3" max="3" width="14.00390625" style="1" customWidth="1"/>
    <col min="4" max="4" width="40.57421875" style="1" customWidth="1"/>
    <col min="5" max="8" width="11.8515625" style="1" customWidth="1"/>
    <col min="9" max="9" width="16.140625" style="1" customWidth="1"/>
    <col min="10" max="10" width="10.140625" style="1" customWidth="1"/>
    <col min="11" max="16384" width="9.140625" style="1" customWidth="1"/>
  </cols>
  <sheetData>
    <row r="1" ht="12.75">
      <c r="B1" s="2" t="s">
        <v>42</v>
      </c>
    </row>
    <row r="2" spans="2:8" ht="12.75">
      <c r="B2" s="3" t="s">
        <v>43</v>
      </c>
      <c r="D2" s="123" t="s">
        <v>75</v>
      </c>
      <c r="E2" s="124" t="s">
        <v>63</v>
      </c>
      <c r="F2" s="125"/>
      <c r="H2" s="2" t="s">
        <v>168</v>
      </c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5.5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>
      <c r="B8" s="66"/>
      <c r="C8" s="67"/>
      <c r="D8" s="90"/>
      <c r="E8" s="69"/>
      <c r="F8" s="70"/>
      <c r="G8" s="70"/>
      <c r="H8" s="71"/>
      <c r="I8" s="70"/>
      <c r="J8" s="72">
        <f>SUM(E8:I8)</f>
        <v>0</v>
      </c>
    </row>
    <row r="9" spans="2:10" ht="12.75">
      <c r="B9" s="61"/>
      <c r="C9" s="28"/>
      <c r="D9" s="81"/>
      <c r="E9" s="56"/>
      <c r="F9" s="57"/>
      <c r="G9" s="57"/>
      <c r="H9" s="58"/>
      <c r="I9" s="57"/>
      <c r="J9" s="36">
        <f>SUM(E9:I9)</f>
        <v>0</v>
      </c>
    </row>
    <row r="10" spans="2:10" ht="12.75">
      <c r="B10" s="27"/>
      <c r="C10" s="28"/>
      <c r="D10" s="29"/>
      <c r="E10" s="32"/>
      <c r="F10" s="33"/>
      <c r="G10" s="33"/>
      <c r="H10" s="34"/>
      <c r="I10" s="33"/>
      <c r="J10" s="35"/>
    </row>
    <row r="11" spans="2:10" ht="12.75">
      <c r="B11" s="27"/>
      <c r="C11" s="28"/>
      <c r="D11" s="29"/>
      <c r="E11" s="53">
        <f aca="true" t="shared" si="0" ref="E11:J11">SUM(E8:E10)</f>
        <v>0</v>
      </c>
      <c r="F11" s="54">
        <f t="shared" si="0"/>
        <v>0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0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5" header="0.5" footer="0.5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5.140625" style="1" customWidth="1"/>
    <col min="3" max="3" width="28.28125" style="1" customWidth="1"/>
    <col min="4" max="4" width="68.140625" style="1" customWidth="1"/>
    <col min="5" max="16384" width="9.140625" style="1" customWidth="1"/>
  </cols>
  <sheetData>
    <row r="1" ht="12.75">
      <c r="B1" s="2" t="s">
        <v>42</v>
      </c>
    </row>
    <row r="2" spans="2:4" ht="12.75">
      <c r="B2" s="3"/>
      <c r="D2" s="38" t="s">
        <v>93</v>
      </c>
    </row>
    <row r="3" spans="2:4" ht="12.75">
      <c r="B3" s="2" t="s">
        <v>95</v>
      </c>
      <c r="D3" s="3" t="s">
        <v>53</v>
      </c>
    </row>
    <row r="4" ht="13.5" thickBot="1"/>
    <row r="5" spans="2:4" ht="12.75">
      <c r="B5" s="26" t="s">
        <v>92</v>
      </c>
      <c r="C5" s="25" t="s">
        <v>90</v>
      </c>
      <c r="D5" s="30" t="s">
        <v>91</v>
      </c>
    </row>
    <row r="6" spans="2:4" s="4" customFormat="1" ht="12.75">
      <c r="B6" s="5"/>
      <c r="C6" s="109" t="s">
        <v>89</v>
      </c>
      <c r="D6" s="31"/>
    </row>
    <row r="7" spans="2:4" ht="12.75">
      <c r="B7" s="119"/>
      <c r="C7" s="120"/>
      <c r="D7" s="121"/>
    </row>
    <row r="8" spans="2:4" ht="12.75">
      <c r="B8" s="114">
        <v>39995</v>
      </c>
      <c r="C8" s="115" t="s">
        <v>104</v>
      </c>
      <c r="D8" s="122" t="s">
        <v>105</v>
      </c>
    </row>
    <row r="9" spans="2:4" ht="12.75">
      <c r="B9" s="114">
        <v>39996</v>
      </c>
      <c r="C9" s="115" t="s">
        <v>372</v>
      </c>
      <c r="D9" s="143" t="s">
        <v>373</v>
      </c>
    </row>
    <row r="10" spans="2:4" ht="12.75">
      <c r="B10" s="114">
        <v>40007</v>
      </c>
      <c r="C10" s="115" t="s">
        <v>106</v>
      </c>
      <c r="D10" s="116" t="s">
        <v>114</v>
      </c>
    </row>
    <row r="11" spans="2:4" ht="12.75">
      <c r="B11" s="114">
        <v>40016</v>
      </c>
      <c r="C11" s="115" t="s">
        <v>107</v>
      </c>
      <c r="D11" s="116" t="s">
        <v>108</v>
      </c>
    </row>
    <row r="12" spans="2:4" ht="12.75">
      <c r="B12" s="114">
        <v>40063</v>
      </c>
      <c r="C12" s="115" t="s">
        <v>109</v>
      </c>
      <c r="D12" s="116" t="s">
        <v>110</v>
      </c>
    </row>
    <row r="13" spans="2:4" ht="12.75">
      <c r="B13" s="114">
        <v>40071</v>
      </c>
      <c r="C13" s="115" t="s">
        <v>112</v>
      </c>
      <c r="D13" s="116" t="s">
        <v>113</v>
      </c>
    </row>
    <row r="14" spans="2:4" ht="12.75">
      <c r="B14" s="114">
        <v>40072</v>
      </c>
      <c r="C14" s="115" t="s">
        <v>111</v>
      </c>
      <c r="D14" s="116" t="s">
        <v>110</v>
      </c>
    </row>
    <row r="15" spans="2:4" ht="25.5">
      <c r="B15" s="144" t="s">
        <v>374</v>
      </c>
      <c r="C15" s="117" t="s">
        <v>375</v>
      </c>
      <c r="D15" s="113" t="s">
        <v>376</v>
      </c>
    </row>
    <row r="16" spans="2:4" ht="25.5">
      <c r="B16" s="89">
        <v>40073</v>
      </c>
      <c r="C16" s="117" t="s">
        <v>377</v>
      </c>
      <c r="D16" s="113" t="s">
        <v>378</v>
      </c>
    </row>
    <row r="17" spans="2:4" ht="12.75">
      <c r="B17" s="89">
        <v>40073</v>
      </c>
      <c r="C17" s="117" t="s">
        <v>379</v>
      </c>
      <c r="D17" s="113" t="s">
        <v>380</v>
      </c>
    </row>
    <row r="18" spans="2:4" ht="13.5" thickBot="1">
      <c r="B18" s="19"/>
      <c r="C18" s="20"/>
      <c r="D18" s="24"/>
    </row>
    <row r="20" ht="12.75">
      <c r="B20" s="1" t="s">
        <v>54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16384" width="9.140625" style="1" customWidth="1"/>
  </cols>
  <sheetData>
    <row r="1" spans="2:3" ht="15">
      <c r="B1" s="44"/>
      <c r="C1" s="44" t="s">
        <v>15</v>
      </c>
    </row>
    <row r="2" spans="2:3" ht="15" thickBot="1">
      <c r="B2" s="45"/>
      <c r="C2" s="45"/>
    </row>
    <row r="3" spans="2:3" ht="15">
      <c r="B3" s="47" t="s">
        <v>16</v>
      </c>
      <c r="C3" s="48" t="s">
        <v>19</v>
      </c>
    </row>
    <row r="4" spans="2:3" ht="15">
      <c r="B4" s="49" t="s">
        <v>39</v>
      </c>
      <c r="C4" s="50" t="s">
        <v>20</v>
      </c>
    </row>
    <row r="5" spans="2:3" ht="15">
      <c r="B5" s="49" t="s">
        <v>38</v>
      </c>
      <c r="C5" s="50" t="s">
        <v>21</v>
      </c>
    </row>
    <row r="6" spans="2:3" ht="15">
      <c r="B6" s="49" t="s">
        <v>36</v>
      </c>
      <c r="C6" s="50" t="s">
        <v>22</v>
      </c>
    </row>
    <row r="7" spans="2:3" ht="15">
      <c r="B7" s="49" t="s">
        <v>37</v>
      </c>
      <c r="C7" s="50" t="s">
        <v>23</v>
      </c>
    </row>
    <row r="8" spans="2:10" ht="15">
      <c r="B8" s="49" t="s">
        <v>17</v>
      </c>
      <c r="C8" s="50" t="s">
        <v>24</v>
      </c>
      <c r="E8" s="63"/>
      <c r="F8" s="63"/>
      <c r="G8" s="63"/>
      <c r="H8" s="63"/>
      <c r="I8" s="63"/>
      <c r="J8" s="63"/>
    </row>
    <row r="9" spans="2:10" ht="15">
      <c r="B9" s="49" t="s">
        <v>18</v>
      </c>
      <c r="C9" s="50" t="s">
        <v>25</v>
      </c>
      <c r="E9" s="63"/>
      <c r="F9" s="63"/>
      <c r="G9" s="63"/>
      <c r="H9" s="63"/>
      <c r="I9" s="63"/>
      <c r="J9" s="63"/>
    </row>
    <row r="10" spans="2:10" ht="15">
      <c r="B10" s="49" t="s">
        <v>35</v>
      </c>
      <c r="C10" s="50" t="s">
        <v>26</v>
      </c>
      <c r="E10" s="63"/>
      <c r="F10" s="63"/>
      <c r="G10" s="63"/>
      <c r="H10" s="63"/>
      <c r="I10" s="63"/>
      <c r="J10" s="63"/>
    </row>
    <row r="11" spans="2:10" ht="15">
      <c r="B11" s="49" t="s">
        <v>30</v>
      </c>
      <c r="C11" s="50" t="s">
        <v>27</v>
      </c>
      <c r="E11" s="63"/>
      <c r="F11" s="63"/>
      <c r="G11" s="63"/>
      <c r="H11" s="63"/>
      <c r="I11" s="63"/>
      <c r="J11" s="63"/>
    </row>
    <row r="12" spans="2:10" ht="15">
      <c r="B12" s="49" t="s">
        <v>40</v>
      </c>
      <c r="C12" s="50" t="s">
        <v>31</v>
      </c>
      <c r="E12" s="63"/>
      <c r="F12" s="63"/>
      <c r="G12" s="63"/>
      <c r="H12" s="63"/>
      <c r="I12" s="63"/>
      <c r="J12" s="63"/>
    </row>
    <row r="13" spans="2:10" ht="15">
      <c r="B13" s="49" t="s">
        <v>41</v>
      </c>
      <c r="C13" s="50" t="s">
        <v>28</v>
      </c>
      <c r="E13" s="63"/>
      <c r="F13" s="63"/>
      <c r="G13" s="63"/>
      <c r="H13" s="63"/>
      <c r="I13" s="63"/>
      <c r="J13" s="63"/>
    </row>
    <row r="14" spans="2:10" ht="15">
      <c r="B14" s="49" t="s">
        <v>34</v>
      </c>
      <c r="C14" s="50" t="s">
        <v>29</v>
      </c>
      <c r="E14" s="63"/>
      <c r="F14" s="63"/>
      <c r="G14" s="63"/>
      <c r="H14" s="63"/>
      <c r="I14" s="63"/>
      <c r="J14" s="63"/>
    </row>
    <row r="15" spans="2:10" ht="15">
      <c r="B15" s="49" t="s">
        <v>33</v>
      </c>
      <c r="C15" s="50" t="s">
        <v>32</v>
      </c>
      <c r="E15" s="63"/>
      <c r="F15" s="63"/>
      <c r="G15" s="63"/>
      <c r="H15" s="63"/>
      <c r="I15" s="63"/>
      <c r="J15" s="63"/>
    </row>
    <row r="16" spans="2:10" ht="15.75" thickBot="1">
      <c r="B16" s="51"/>
      <c r="C16" s="52"/>
      <c r="E16" s="63"/>
      <c r="F16" s="63"/>
      <c r="G16" s="63"/>
      <c r="H16" s="63"/>
      <c r="I16" s="63"/>
      <c r="J16" s="63"/>
    </row>
    <row r="17" spans="2:10" ht="12.75">
      <c r="B17" s="46"/>
      <c r="C17" s="46"/>
      <c r="E17" s="63"/>
      <c r="F17" s="63"/>
      <c r="G17" s="63"/>
      <c r="H17" s="63"/>
      <c r="I17" s="63"/>
      <c r="J17" s="63"/>
    </row>
    <row r="18" spans="5:10" ht="12.75">
      <c r="E18" s="63"/>
      <c r="F18" s="63"/>
      <c r="G18" s="63"/>
      <c r="H18" s="63"/>
      <c r="I18" s="63"/>
      <c r="J18" s="63"/>
    </row>
    <row r="19" spans="5:10" ht="12.75">
      <c r="E19" s="63"/>
      <c r="F19" s="63"/>
      <c r="G19" s="63"/>
      <c r="H19" s="63"/>
      <c r="I19" s="63"/>
      <c r="J19" s="63"/>
    </row>
    <row r="20" spans="5:10" ht="12.75">
      <c r="E20" s="63"/>
      <c r="F20" s="63"/>
      <c r="G20" s="63"/>
      <c r="H20" s="63"/>
      <c r="I20" s="63"/>
      <c r="J20" s="63"/>
    </row>
    <row r="21" spans="5:10" ht="12.75">
      <c r="E21" s="63"/>
      <c r="F21" s="63"/>
      <c r="G21" s="63"/>
      <c r="H21" s="63"/>
      <c r="I21" s="63"/>
      <c r="J21" s="63"/>
    </row>
    <row r="22" spans="5:10" ht="12.75">
      <c r="E22" s="63"/>
      <c r="F22" s="63"/>
      <c r="G22" s="63"/>
      <c r="H22" s="63"/>
      <c r="I22" s="63"/>
      <c r="J22" s="63"/>
    </row>
    <row r="23" spans="5:10" ht="12.75">
      <c r="E23" s="63"/>
      <c r="F23" s="63"/>
      <c r="G23" s="63"/>
      <c r="H23" s="63"/>
      <c r="I23" s="63"/>
      <c r="J23" s="6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15.57421875" style="1" customWidth="1"/>
    <col min="4" max="16384" width="9.140625" style="1" customWidth="1"/>
  </cols>
  <sheetData>
    <row r="1" ht="12.75">
      <c r="B1" s="2" t="s">
        <v>42</v>
      </c>
    </row>
    <row r="2" ht="12.75">
      <c r="B2" s="2" t="s">
        <v>44</v>
      </c>
    </row>
    <row r="3" ht="12.75">
      <c r="B3" s="2"/>
    </row>
    <row r="4" spans="2:3" ht="12.75">
      <c r="B4" s="2" t="str">
        <f>'B Emery'!D3</f>
        <v>2009-10</v>
      </c>
      <c r="C4" s="2" t="str">
        <f>'B Emery'!E3</f>
        <v>Quarter 2</v>
      </c>
    </row>
    <row r="5" spans="2:3" ht="12.75">
      <c r="B5" s="2" t="str">
        <f>'B Emery'!F3</f>
        <v>1 July 2009 - 30 September 2009</v>
      </c>
      <c r="C5" s="2"/>
    </row>
    <row r="7" ht="12.75">
      <c r="B7" s="2" t="s">
        <v>93</v>
      </c>
    </row>
    <row r="9" spans="2:3" ht="12.75">
      <c r="B9" s="118" t="s">
        <v>58</v>
      </c>
      <c r="C9" s="1" t="s">
        <v>59</v>
      </c>
    </row>
    <row r="10" spans="2:3" ht="12.75">
      <c r="B10" s="118" t="s">
        <v>60</v>
      </c>
      <c r="C10" s="1" t="s">
        <v>61</v>
      </c>
    </row>
    <row r="11" spans="2:3" ht="12.75">
      <c r="B11" s="118" t="s">
        <v>64</v>
      </c>
      <c r="C11" s="1" t="s">
        <v>61</v>
      </c>
    </row>
    <row r="12" spans="2:3" ht="12.75">
      <c r="B12" s="118" t="s">
        <v>62</v>
      </c>
      <c r="C12" s="1" t="s">
        <v>61</v>
      </c>
    </row>
    <row r="13" spans="2:3" ht="12.75">
      <c r="B13" s="118" t="s">
        <v>65</v>
      </c>
      <c r="C13" s="1" t="s">
        <v>61</v>
      </c>
    </row>
    <row r="14" spans="2:3" ht="12.75">
      <c r="B14" s="118" t="s">
        <v>66</v>
      </c>
      <c r="C14" s="1" t="s">
        <v>61</v>
      </c>
    </row>
    <row r="15" spans="2:3" ht="12.75">
      <c r="B15" s="118" t="s">
        <v>67</v>
      </c>
      <c r="C15" s="1" t="s">
        <v>61</v>
      </c>
    </row>
    <row r="16" spans="2:3" ht="12.75">
      <c r="B16" s="118" t="s">
        <v>70</v>
      </c>
      <c r="C16" s="1" t="s">
        <v>99</v>
      </c>
    </row>
    <row r="17" spans="2:3" ht="12.75">
      <c r="B17" s="118" t="s">
        <v>71</v>
      </c>
      <c r="C17" s="1" t="s">
        <v>100</v>
      </c>
    </row>
    <row r="18" spans="2:3" ht="12.75">
      <c r="B18" s="118" t="s">
        <v>55</v>
      </c>
      <c r="C18" s="1" t="s">
        <v>100</v>
      </c>
    </row>
    <row r="19" spans="2:3" ht="12.75">
      <c r="B19" s="118" t="s">
        <v>72</v>
      </c>
      <c r="C19" s="1" t="s">
        <v>100</v>
      </c>
    </row>
    <row r="20" spans="2:3" ht="12.75">
      <c r="B20" s="118" t="s">
        <v>74</v>
      </c>
      <c r="C20" s="1" t="s">
        <v>100</v>
      </c>
    </row>
    <row r="21" spans="2:3" ht="12.75">
      <c r="B21" s="118" t="s">
        <v>73</v>
      </c>
      <c r="C21" s="1" t="s">
        <v>100</v>
      </c>
    </row>
    <row r="22" spans="2:3" ht="12.75">
      <c r="B22" s="118" t="s">
        <v>68</v>
      </c>
      <c r="C22" s="1" t="s">
        <v>98</v>
      </c>
    </row>
    <row r="23" spans="2:3" ht="12.75">
      <c r="B23" s="118" t="s">
        <v>75</v>
      </c>
      <c r="C23" s="1" t="s">
        <v>101</v>
      </c>
    </row>
    <row r="25" spans="2:3" ht="12.75">
      <c r="B25" s="118" t="s">
        <v>102</v>
      </c>
      <c r="C25" s="1" t="s">
        <v>103</v>
      </c>
    </row>
  </sheetData>
  <hyperlinks>
    <hyperlink ref="B9" location="'B Emery'!A1" display="Bill Emery"/>
    <hyperlink ref="B10" location="'M Beswick'!A1" display="Michael Beswick"/>
    <hyperlink ref="B21" location="'J May'!A1" display="Jane May"/>
    <hyperlink ref="B23" location="'J O''Sullivan'!A1" display="Jim O'Sullivan"/>
    <hyperlink ref="B15" location="'J Thomas'!A1" display="John Thomas"/>
    <hyperlink ref="B13" location="'I Prosser'!A1" display="Ian Prosser"/>
    <hyperlink ref="B19" location="'C Elliott'!A1" display="Chris Elliott"/>
    <hyperlink ref="B20" location="'R Goldson'!A1" display="Richard Goldson"/>
    <hyperlink ref="B16" location="'A Walker'!A1" display="Anna Walker"/>
    <hyperlink ref="B18" location="'J Chittleburgh'!A1" display="Jeremy Chittleburgh"/>
    <hyperlink ref="B12" location="'M Lee'!A1" display="Michael Lee"/>
    <hyperlink ref="B11" location="'J Lazarus'!A1" display="Juliet Lazarus"/>
    <hyperlink ref="B14" location="'L Rollason'!A1" display="Lynda Rollason"/>
    <hyperlink ref="B22" location="'C Bolt'!A1" display="Chris Bolt"/>
    <hyperlink ref="B17" location="'P Bucks'!A1" display="Peter Bucks"/>
    <hyperlink ref="B25" location="'Hospitality received'!A1" display="Hospitality Received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9.8515625" style="1" customWidth="1"/>
    <col min="3" max="3" width="13.8515625" style="1" customWidth="1"/>
    <col min="4" max="4" width="40.8515625" style="1" customWidth="1"/>
    <col min="5" max="8" width="12.421875" style="1" customWidth="1"/>
    <col min="9" max="9" width="14.421875" style="1" customWidth="1"/>
    <col min="10" max="10" width="10.140625" style="1" customWidth="1"/>
    <col min="11" max="16384" width="9.140625" style="1" customWidth="1"/>
  </cols>
  <sheetData>
    <row r="1" spans="1:2" ht="12.75">
      <c r="A1" s="1" t="s">
        <v>184</v>
      </c>
      <c r="B1" s="2" t="s">
        <v>42</v>
      </c>
    </row>
    <row r="2" spans="2:6" ht="12.75">
      <c r="B2" s="3" t="s">
        <v>43</v>
      </c>
      <c r="D2" s="38" t="s">
        <v>58</v>
      </c>
      <c r="E2" s="39" t="s">
        <v>59</v>
      </c>
      <c r="F2" s="40"/>
    </row>
    <row r="3" spans="2:6" ht="12.75">
      <c r="B3" s="2" t="s">
        <v>44</v>
      </c>
      <c r="D3" s="3" t="s">
        <v>53</v>
      </c>
      <c r="E3" s="3" t="s">
        <v>96</v>
      </c>
      <c r="F3" s="3" t="s">
        <v>97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8" t="s">
        <v>0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6.25" customHeight="1">
      <c r="B8" s="66">
        <v>39965</v>
      </c>
      <c r="C8" s="67" t="s">
        <v>172</v>
      </c>
      <c r="D8" s="90" t="s">
        <v>171</v>
      </c>
      <c r="E8" s="69"/>
      <c r="F8" s="70">
        <v>85.6</v>
      </c>
      <c r="G8" s="70"/>
      <c r="H8" s="71"/>
      <c r="I8" s="70"/>
      <c r="J8" s="72">
        <f aca="true" t="shared" si="0" ref="J8:J18">SUM(E8:I8)</f>
        <v>85.6</v>
      </c>
    </row>
    <row r="9" spans="2:10" ht="25.5" customHeight="1">
      <c r="B9" s="61">
        <v>39965</v>
      </c>
      <c r="C9" s="28" t="s">
        <v>121</v>
      </c>
      <c r="D9" s="29" t="s">
        <v>173</v>
      </c>
      <c r="E9" s="56"/>
      <c r="F9" s="57"/>
      <c r="G9" s="57">
        <v>12</v>
      </c>
      <c r="H9" s="58"/>
      <c r="I9" s="57"/>
      <c r="J9" s="36">
        <f t="shared" si="0"/>
        <v>12</v>
      </c>
    </row>
    <row r="10" spans="2:10" ht="24.75" customHeight="1">
      <c r="B10" s="66">
        <v>39990</v>
      </c>
      <c r="C10" s="67" t="s">
        <v>182</v>
      </c>
      <c r="D10" s="68" t="s">
        <v>181</v>
      </c>
      <c r="E10" s="69"/>
      <c r="F10" s="70">
        <v>74</v>
      </c>
      <c r="G10" s="70"/>
      <c r="H10" s="71"/>
      <c r="I10" s="70"/>
      <c r="J10" s="72">
        <f t="shared" si="0"/>
        <v>74</v>
      </c>
    </row>
    <row r="11" spans="2:10" ht="25.5" customHeight="1">
      <c r="B11" s="61">
        <v>39990</v>
      </c>
      <c r="C11" s="28" t="s">
        <v>183</v>
      </c>
      <c r="D11" s="81" t="s">
        <v>191</v>
      </c>
      <c r="E11" s="56"/>
      <c r="F11" s="57">
        <f>54+22.9</f>
        <v>76.9</v>
      </c>
      <c r="G11" s="57"/>
      <c r="H11" s="58"/>
      <c r="I11" s="57"/>
      <c r="J11" s="36">
        <f>SUM(E11:I11)</f>
        <v>76.9</v>
      </c>
    </row>
    <row r="12" spans="2:10" ht="116.25" customHeight="1">
      <c r="B12" s="66">
        <v>39993</v>
      </c>
      <c r="C12" s="67" t="s">
        <v>121</v>
      </c>
      <c r="D12" s="90" t="s">
        <v>365</v>
      </c>
      <c r="E12" s="69"/>
      <c r="F12" s="70"/>
      <c r="G12" s="70"/>
      <c r="H12" s="71"/>
      <c r="I12" s="70">
        <f>250+671.54</f>
        <v>921.54</v>
      </c>
      <c r="J12" s="72">
        <f>SUM(E12:I12)</f>
        <v>921.54</v>
      </c>
    </row>
    <row r="13" spans="2:10" ht="24.75" customHeight="1">
      <c r="B13" s="61" t="s">
        <v>187</v>
      </c>
      <c r="C13" s="28" t="s">
        <v>186</v>
      </c>
      <c r="D13" s="81" t="s">
        <v>189</v>
      </c>
      <c r="E13" s="56"/>
      <c r="F13" s="57">
        <v>199</v>
      </c>
      <c r="G13" s="57"/>
      <c r="H13" s="58"/>
      <c r="I13" s="57"/>
      <c r="J13" s="36">
        <f>SUM(E13:I13)</f>
        <v>199</v>
      </c>
    </row>
    <row r="14" spans="2:10" ht="26.25" customHeight="1">
      <c r="B14" s="91">
        <v>40003</v>
      </c>
      <c r="C14" s="67" t="s">
        <v>170</v>
      </c>
      <c r="D14" s="90" t="s">
        <v>180</v>
      </c>
      <c r="E14" s="69"/>
      <c r="F14" s="70">
        <v>4</v>
      </c>
      <c r="G14" s="70"/>
      <c r="H14" s="71"/>
      <c r="I14" s="70"/>
      <c r="J14" s="72">
        <f>SUM(E14:I14)</f>
        <v>4</v>
      </c>
    </row>
    <row r="15" spans="2:10" ht="26.25" customHeight="1">
      <c r="B15" s="61">
        <v>40003</v>
      </c>
      <c r="C15" s="28" t="s">
        <v>178</v>
      </c>
      <c r="D15" s="29" t="s">
        <v>179</v>
      </c>
      <c r="E15" s="56"/>
      <c r="F15" s="57">
        <v>56.5</v>
      </c>
      <c r="G15" s="57"/>
      <c r="H15" s="58"/>
      <c r="I15" s="57"/>
      <c r="J15" s="36">
        <f>SUM(E15:I15)</f>
        <v>56.5</v>
      </c>
    </row>
    <row r="16" spans="2:10" ht="25.5" customHeight="1">
      <c r="B16" s="66">
        <v>40008</v>
      </c>
      <c r="C16" s="67" t="s">
        <v>174</v>
      </c>
      <c r="D16" s="90" t="s">
        <v>175</v>
      </c>
      <c r="E16" s="69"/>
      <c r="F16" s="70">
        <v>30</v>
      </c>
      <c r="G16" s="70"/>
      <c r="H16" s="71"/>
      <c r="I16" s="70"/>
      <c r="J16" s="72">
        <f t="shared" si="0"/>
        <v>30</v>
      </c>
    </row>
    <row r="17" spans="2:10" ht="24.75" customHeight="1">
      <c r="B17" s="61">
        <v>40008</v>
      </c>
      <c r="C17" s="28" t="s">
        <v>177</v>
      </c>
      <c r="D17" s="29" t="s">
        <v>176</v>
      </c>
      <c r="E17" s="56"/>
      <c r="F17" s="57">
        <v>39.4</v>
      </c>
      <c r="G17" s="57"/>
      <c r="H17" s="58"/>
      <c r="I17" s="57"/>
      <c r="J17" s="36">
        <f>SUM(E17:I17)</f>
        <v>39.4</v>
      </c>
    </row>
    <row r="18" spans="2:10" ht="25.5" customHeight="1">
      <c r="B18" s="66">
        <v>40009</v>
      </c>
      <c r="C18" s="67" t="s">
        <v>121</v>
      </c>
      <c r="D18" s="90" t="s">
        <v>185</v>
      </c>
      <c r="E18" s="69"/>
      <c r="F18" s="70"/>
      <c r="G18" s="70"/>
      <c r="H18" s="71"/>
      <c r="I18" s="70">
        <v>113.85</v>
      </c>
      <c r="J18" s="72">
        <f t="shared" si="0"/>
        <v>113.85</v>
      </c>
    </row>
    <row r="19" spans="2:10" ht="24.75" customHeight="1">
      <c r="B19" s="61">
        <v>40058</v>
      </c>
      <c r="C19" s="28" t="s">
        <v>170</v>
      </c>
      <c r="D19" s="81" t="s">
        <v>192</v>
      </c>
      <c r="E19" s="56"/>
      <c r="F19" s="57">
        <v>89.62</v>
      </c>
      <c r="G19" s="57"/>
      <c r="H19" s="58"/>
      <c r="I19" s="57"/>
      <c r="J19" s="36">
        <v>89.62</v>
      </c>
    </row>
    <row r="20" spans="2:10" ht="24.75" customHeight="1">
      <c r="B20" s="66" t="s">
        <v>188</v>
      </c>
      <c r="C20" s="67" t="s">
        <v>170</v>
      </c>
      <c r="D20" s="90" t="s">
        <v>190</v>
      </c>
      <c r="E20" s="70"/>
      <c r="F20" s="74">
        <f>709.48/8</f>
        <v>88.685</v>
      </c>
      <c r="G20" s="70"/>
      <c r="H20" s="71"/>
      <c r="I20" s="70"/>
      <c r="J20" s="72">
        <f>SUM(E20:I20)</f>
        <v>88.685</v>
      </c>
    </row>
    <row r="21" spans="2:10" ht="12.75">
      <c r="B21" s="27"/>
      <c r="C21" s="28"/>
      <c r="D21" s="29"/>
      <c r="E21" s="32"/>
      <c r="F21" s="33"/>
      <c r="G21" s="33"/>
      <c r="H21" s="34"/>
      <c r="I21" s="33"/>
      <c r="J21" s="35"/>
    </row>
    <row r="22" spans="2:10" ht="12.75">
      <c r="B22" s="27"/>
      <c r="C22" s="28"/>
      <c r="D22" s="29"/>
      <c r="E22" s="41">
        <f aca="true" t="shared" si="1" ref="E22:J22">SUM(E8:E21)</f>
        <v>0</v>
      </c>
      <c r="F22" s="42">
        <f t="shared" si="1"/>
        <v>743.7049999999999</v>
      </c>
      <c r="G22" s="42">
        <f t="shared" si="1"/>
        <v>12</v>
      </c>
      <c r="H22" s="43">
        <f t="shared" si="1"/>
        <v>0</v>
      </c>
      <c r="I22" s="42">
        <f t="shared" si="1"/>
        <v>1035.3899999999999</v>
      </c>
      <c r="J22" s="37">
        <f t="shared" si="1"/>
        <v>1791.0949999999998</v>
      </c>
    </row>
    <row r="23" spans="2:10" ht="13.5" thickBot="1">
      <c r="B23" s="19"/>
      <c r="C23" s="20"/>
      <c r="D23" s="21"/>
      <c r="E23" s="22"/>
      <c r="F23" s="20"/>
      <c r="G23" s="20"/>
      <c r="H23" s="23"/>
      <c r="I23" s="20"/>
      <c r="J23" s="24"/>
    </row>
    <row r="25" ht="12.75">
      <c r="B25" s="1" t="s">
        <v>94</v>
      </c>
    </row>
    <row r="26" ht="12.75">
      <c r="B26" s="1" t="s">
        <v>76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1" bottom="0.54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1" customWidth="1"/>
    <col min="2" max="2" width="9.8515625" style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60</v>
      </c>
      <c r="E2" s="39" t="s">
        <v>61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7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8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6">
        <v>39801</v>
      </c>
      <c r="C8" s="136" t="s">
        <v>201</v>
      </c>
      <c r="D8" s="75" t="s">
        <v>202</v>
      </c>
      <c r="E8" s="70"/>
      <c r="F8" s="70">
        <v>3.2</v>
      </c>
      <c r="G8" s="70"/>
      <c r="H8" s="71"/>
      <c r="I8" s="70"/>
      <c r="J8" s="72">
        <f aca="true" t="shared" si="0" ref="J8:J63">SUM(E8:I8)</f>
        <v>3.2</v>
      </c>
    </row>
    <row r="9" spans="2:10" ht="25.5">
      <c r="B9" s="61">
        <v>39804</v>
      </c>
      <c r="C9" s="117" t="s">
        <v>201</v>
      </c>
      <c r="D9" s="29" t="s">
        <v>202</v>
      </c>
      <c r="E9" s="56"/>
      <c r="F9" s="57">
        <v>3.2</v>
      </c>
      <c r="G9" s="57"/>
      <c r="H9" s="58"/>
      <c r="I9" s="57"/>
      <c r="J9" s="36">
        <f t="shared" si="0"/>
        <v>3.2</v>
      </c>
    </row>
    <row r="10" spans="2:10" ht="25.5">
      <c r="B10" s="66">
        <v>39822</v>
      </c>
      <c r="C10" s="136" t="s">
        <v>201</v>
      </c>
      <c r="D10" s="75" t="s">
        <v>205</v>
      </c>
      <c r="E10" s="70"/>
      <c r="F10" s="70"/>
      <c r="G10" s="70">
        <v>9</v>
      </c>
      <c r="H10" s="71"/>
      <c r="I10" s="70"/>
      <c r="J10" s="72">
        <f t="shared" si="0"/>
        <v>9</v>
      </c>
    </row>
    <row r="11" spans="2:10" ht="25.5">
      <c r="B11" s="61">
        <v>39825</v>
      </c>
      <c r="C11" s="117" t="s">
        <v>203</v>
      </c>
      <c r="D11" s="29" t="s">
        <v>204</v>
      </c>
      <c r="E11" s="56"/>
      <c r="F11" s="57"/>
      <c r="G11" s="57">
        <v>1.8</v>
      </c>
      <c r="H11" s="58"/>
      <c r="I11" s="57"/>
      <c r="J11" s="36">
        <f t="shared" si="0"/>
        <v>1.8</v>
      </c>
    </row>
    <row r="12" spans="2:10" ht="25.5">
      <c r="B12" s="66">
        <v>39836</v>
      </c>
      <c r="C12" s="136" t="s">
        <v>201</v>
      </c>
      <c r="D12" s="75" t="s">
        <v>205</v>
      </c>
      <c r="E12" s="70"/>
      <c r="F12" s="70"/>
      <c r="G12" s="70">
        <v>8.5</v>
      </c>
      <c r="H12" s="71"/>
      <c r="I12" s="70"/>
      <c r="J12" s="72">
        <f t="shared" si="0"/>
        <v>8.5</v>
      </c>
    </row>
    <row r="13" spans="2:10" ht="25.5">
      <c r="B13" s="61">
        <v>39843</v>
      </c>
      <c r="C13" s="117" t="s">
        <v>207</v>
      </c>
      <c r="D13" s="29" t="s">
        <v>206</v>
      </c>
      <c r="E13" s="56"/>
      <c r="F13" s="57"/>
      <c r="G13" s="57">
        <v>1</v>
      </c>
      <c r="H13" s="58"/>
      <c r="I13" s="57"/>
      <c r="J13" s="36">
        <f t="shared" si="0"/>
        <v>1</v>
      </c>
    </row>
    <row r="14" spans="2:10" ht="25.5">
      <c r="B14" s="66">
        <v>39849</v>
      </c>
      <c r="C14" s="136" t="s">
        <v>207</v>
      </c>
      <c r="D14" s="75" t="s">
        <v>206</v>
      </c>
      <c r="E14" s="70"/>
      <c r="F14" s="70"/>
      <c r="G14" s="70">
        <v>1</v>
      </c>
      <c r="H14" s="71"/>
      <c r="I14" s="70"/>
      <c r="J14" s="72">
        <f t="shared" si="0"/>
        <v>1</v>
      </c>
    </row>
    <row r="15" spans="2:10" ht="38.25">
      <c r="B15" s="61">
        <v>39850</v>
      </c>
      <c r="C15" s="117" t="s">
        <v>201</v>
      </c>
      <c r="D15" s="29" t="s">
        <v>209</v>
      </c>
      <c r="E15" s="56"/>
      <c r="F15" s="57">
        <v>1.6</v>
      </c>
      <c r="G15" s="57"/>
      <c r="H15" s="58"/>
      <c r="I15" s="57"/>
      <c r="J15" s="36">
        <f t="shared" si="0"/>
        <v>1.6</v>
      </c>
    </row>
    <row r="16" spans="2:10" ht="25.5">
      <c r="B16" s="66">
        <v>39853</v>
      </c>
      <c r="C16" s="136" t="s">
        <v>210</v>
      </c>
      <c r="D16" s="75" t="s">
        <v>349</v>
      </c>
      <c r="E16" s="70"/>
      <c r="F16" s="70">
        <v>3.2</v>
      </c>
      <c r="G16" s="70"/>
      <c r="H16" s="71"/>
      <c r="I16" s="70"/>
      <c r="J16" s="72">
        <f t="shared" si="0"/>
        <v>3.2</v>
      </c>
    </row>
    <row r="17" spans="2:10" ht="38.25">
      <c r="B17" s="61">
        <v>39856</v>
      </c>
      <c r="C17" s="117" t="s">
        <v>201</v>
      </c>
      <c r="D17" s="29" t="s">
        <v>209</v>
      </c>
      <c r="E17" s="56"/>
      <c r="F17" s="57">
        <v>1.6</v>
      </c>
      <c r="G17" s="57"/>
      <c r="H17" s="58"/>
      <c r="I17" s="57"/>
      <c r="J17" s="36">
        <f t="shared" si="0"/>
        <v>1.6</v>
      </c>
    </row>
    <row r="18" spans="2:10" ht="25.5">
      <c r="B18" s="66">
        <v>39856</v>
      </c>
      <c r="C18" s="136" t="s">
        <v>221</v>
      </c>
      <c r="D18" s="75" t="s">
        <v>220</v>
      </c>
      <c r="E18" s="70"/>
      <c r="F18" s="70"/>
      <c r="G18" s="70">
        <v>8</v>
      </c>
      <c r="H18" s="71"/>
      <c r="I18" s="70"/>
      <c r="J18" s="72">
        <f t="shared" si="0"/>
        <v>8</v>
      </c>
    </row>
    <row r="19" spans="2:10" ht="38.25">
      <c r="B19" s="61">
        <v>39867</v>
      </c>
      <c r="C19" s="117" t="s">
        <v>212</v>
      </c>
      <c r="D19" s="29" t="s">
        <v>211</v>
      </c>
      <c r="E19" s="56"/>
      <c r="F19" s="57">
        <v>3.2</v>
      </c>
      <c r="G19" s="57"/>
      <c r="H19" s="58"/>
      <c r="I19" s="57"/>
      <c r="J19" s="36">
        <f t="shared" si="0"/>
        <v>3.2</v>
      </c>
    </row>
    <row r="20" spans="2:10" ht="25.5">
      <c r="B20" s="66">
        <v>39868</v>
      </c>
      <c r="C20" s="136" t="s">
        <v>214</v>
      </c>
      <c r="D20" s="75" t="s">
        <v>213</v>
      </c>
      <c r="E20" s="70"/>
      <c r="F20" s="70"/>
      <c r="G20" s="70">
        <v>2</v>
      </c>
      <c r="H20" s="71"/>
      <c r="I20" s="70"/>
      <c r="J20" s="72">
        <f t="shared" si="0"/>
        <v>2</v>
      </c>
    </row>
    <row r="21" spans="2:10" ht="25.5">
      <c r="B21" s="61">
        <v>39868</v>
      </c>
      <c r="C21" s="117" t="s">
        <v>210</v>
      </c>
      <c r="D21" s="29" t="s">
        <v>215</v>
      </c>
      <c r="E21" s="56"/>
      <c r="F21" s="57">
        <v>1.6</v>
      </c>
      <c r="G21" s="57"/>
      <c r="H21" s="58"/>
      <c r="I21" s="57"/>
      <c r="J21" s="36">
        <f t="shared" si="0"/>
        <v>1.6</v>
      </c>
    </row>
    <row r="22" spans="2:10" ht="27.75" customHeight="1">
      <c r="B22" s="66">
        <v>39871</v>
      </c>
      <c r="C22" s="136" t="s">
        <v>216</v>
      </c>
      <c r="D22" s="75" t="s">
        <v>217</v>
      </c>
      <c r="E22" s="70"/>
      <c r="F22" s="70">
        <v>1.6</v>
      </c>
      <c r="G22" s="70"/>
      <c r="H22" s="71"/>
      <c r="I22" s="70"/>
      <c r="J22" s="72">
        <f t="shared" si="0"/>
        <v>1.6</v>
      </c>
    </row>
    <row r="23" spans="2:10" ht="25.5">
      <c r="B23" s="61">
        <v>39874</v>
      </c>
      <c r="C23" s="117" t="s">
        <v>218</v>
      </c>
      <c r="D23" s="29" t="s">
        <v>219</v>
      </c>
      <c r="E23" s="56"/>
      <c r="F23" s="57"/>
      <c r="G23" s="57">
        <v>1</v>
      </c>
      <c r="H23" s="58"/>
      <c r="I23" s="57"/>
      <c r="J23" s="36">
        <f t="shared" si="0"/>
        <v>1</v>
      </c>
    </row>
    <row r="24" spans="2:10" ht="25.5">
      <c r="B24" s="66">
        <v>39874</v>
      </c>
      <c r="C24" s="136" t="s">
        <v>208</v>
      </c>
      <c r="D24" s="75" t="s">
        <v>280</v>
      </c>
      <c r="E24" s="70"/>
      <c r="F24" s="70">
        <v>61.2</v>
      </c>
      <c r="G24" s="70"/>
      <c r="H24" s="71"/>
      <c r="I24" s="70"/>
      <c r="J24" s="72">
        <f t="shared" si="0"/>
        <v>61.2</v>
      </c>
    </row>
    <row r="25" spans="2:10" ht="38.25">
      <c r="B25" s="61">
        <v>39883</v>
      </c>
      <c r="C25" s="117" t="s">
        <v>222</v>
      </c>
      <c r="D25" s="29" t="s">
        <v>223</v>
      </c>
      <c r="E25" s="56"/>
      <c r="F25" s="57">
        <v>3.8</v>
      </c>
      <c r="G25" s="57"/>
      <c r="H25" s="58"/>
      <c r="I25" s="57"/>
      <c r="J25" s="36">
        <f t="shared" si="0"/>
        <v>3.8</v>
      </c>
    </row>
    <row r="26" spans="2:10" ht="25.5">
      <c r="B26" s="66">
        <v>39884</v>
      </c>
      <c r="C26" s="136" t="s">
        <v>193</v>
      </c>
      <c r="D26" s="75" t="s">
        <v>224</v>
      </c>
      <c r="E26" s="70"/>
      <c r="F26" s="70">
        <v>59.7</v>
      </c>
      <c r="G26" s="70"/>
      <c r="H26" s="71"/>
      <c r="I26" s="70"/>
      <c r="J26" s="72">
        <f t="shared" si="0"/>
        <v>59.7</v>
      </c>
    </row>
    <row r="27" spans="2:10" ht="25.5">
      <c r="B27" s="61">
        <v>39885</v>
      </c>
      <c r="C27" s="117" t="s">
        <v>225</v>
      </c>
      <c r="D27" s="29" t="s">
        <v>226</v>
      </c>
      <c r="E27" s="56"/>
      <c r="F27" s="57">
        <v>3.2</v>
      </c>
      <c r="G27" s="57"/>
      <c r="H27" s="58"/>
      <c r="I27" s="57"/>
      <c r="J27" s="36">
        <f t="shared" si="0"/>
        <v>3.2</v>
      </c>
    </row>
    <row r="28" spans="2:10" ht="25.5">
      <c r="B28" s="66">
        <v>39888</v>
      </c>
      <c r="C28" s="136" t="s">
        <v>227</v>
      </c>
      <c r="D28" s="75" t="s">
        <v>228</v>
      </c>
      <c r="E28" s="70"/>
      <c r="F28" s="70"/>
      <c r="G28" s="70">
        <v>1</v>
      </c>
      <c r="H28" s="71"/>
      <c r="I28" s="70"/>
      <c r="J28" s="72">
        <f t="shared" si="0"/>
        <v>1</v>
      </c>
    </row>
    <row r="29" spans="2:10" ht="25.5">
      <c r="B29" s="61">
        <v>39889</v>
      </c>
      <c r="C29" s="117" t="s">
        <v>229</v>
      </c>
      <c r="D29" s="29" t="s">
        <v>230</v>
      </c>
      <c r="E29" s="56"/>
      <c r="F29" s="57">
        <v>1.6</v>
      </c>
      <c r="G29" s="57"/>
      <c r="H29" s="58"/>
      <c r="I29" s="57"/>
      <c r="J29" s="36">
        <f t="shared" si="0"/>
        <v>1.6</v>
      </c>
    </row>
    <row r="30" spans="2:10" ht="38.25">
      <c r="B30" s="66">
        <v>39890</v>
      </c>
      <c r="C30" s="136" t="s">
        <v>201</v>
      </c>
      <c r="D30" s="75" t="s">
        <v>209</v>
      </c>
      <c r="E30" s="70"/>
      <c r="F30" s="70">
        <v>1.6</v>
      </c>
      <c r="G30" s="70"/>
      <c r="H30" s="71"/>
      <c r="I30" s="70"/>
      <c r="J30" s="72">
        <f t="shared" si="0"/>
        <v>1.6</v>
      </c>
    </row>
    <row r="31" spans="2:10" ht="25.5">
      <c r="B31" s="61">
        <v>39891</v>
      </c>
      <c r="C31" s="117" t="s">
        <v>207</v>
      </c>
      <c r="D31" s="29" t="s">
        <v>206</v>
      </c>
      <c r="E31" s="56"/>
      <c r="F31" s="57"/>
      <c r="G31" s="57">
        <v>1</v>
      </c>
      <c r="H31" s="58"/>
      <c r="I31" s="57"/>
      <c r="J31" s="36">
        <f t="shared" si="0"/>
        <v>1</v>
      </c>
    </row>
    <row r="32" spans="2:10" ht="25.5">
      <c r="B32" s="66">
        <v>39892</v>
      </c>
      <c r="C32" s="136" t="s">
        <v>121</v>
      </c>
      <c r="D32" s="75" t="s">
        <v>231</v>
      </c>
      <c r="E32" s="70"/>
      <c r="F32" s="70"/>
      <c r="G32" s="70">
        <v>30</v>
      </c>
      <c r="H32" s="71"/>
      <c r="I32" s="70"/>
      <c r="J32" s="72">
        <f t="shared" si="0"/>
        <v>30</v>
      </c>
    </row>
    <row r="33" spans="2:10" ht="25.5">
      <c r="B33" s="61">
        <v>39892</v>
      </c>
      <c r="C33" s="117" t="s">
        <v>232</v>
      </c>
      <c r="D33" s="29" t="s">
        <v>233</v>
      </c>
      <c r="E33" s="56">
        <v>111.93</v>
      </c>
      <c r="F33" s="57"/>
      <c r="G33" s="57"/>
      <c r="H33" s="58"/>
      <c r="I33" s="57"/>
      <c r="J33" s="36">
        <f t="shared" si="0"/>
        <v>111.93</v>
      </c>
    </row>
    <row r="34" spans="2:10" ht="26.25" customHeight="1">
      <c r="B34" s="66">
        <v>39892</v>
      </c>
      <c r="C34" s="136" t="s">
        <v>234</v>
      </c>
      <c r="D34" s="75" t="s">
        <v>236</v>
      </c>
      <c r="E34" s="70"/>
      <c r="F34" s="70"/>
      <c r="G34" s="70">
        <v>4.2</v>
      </c>
      <c r="H34" s="71"/>
      <c r="I34" s="70"/>
      <c r="J34" s="72">
        <f t="shared" si="0"/>
        <v>4.2</v>
      </c>
    </row>
    <row r="35" spans="2:10" ht="38.25">
      <c r="B35" s="61">
        <v>39892</v>
      </c>
      <c r="C35" s="117" t="s">
        <v>235</v>
      </c>
      <c r="D35" s="29" t="s">
        <v>237</v>
      </c>
      <c r="E35" s="56"/>
      <c r="F35" s="57"/>
      <c r="G35" s="57">
        <v>4.2</v>
      </c>
      <c r="H35" s="58"/>
      <c r="I35" s="57"/>
      <c r="J35" s="36">
        <f t="shared" si="0"/>
        <v>4.2</v>
      </c>
    </row>
    <row r="36" spans="2:10" ht="25.5">
      <c r="B36" s="66">
        <v>39902</v>
      </c>
      <c r="C36" s="136" t="s">
        <v>208</v>
      </c>
      <c r="D36" s="75" t="s">
        <v>238</v>
      </c>
      <c r="E36" s="70"/>
      <c r="F36" s="70">
        <f>41+39.4</f>
        <v>80.4</v>
      </c>
      <c r="G36" s="70"/>
      <c r="H36" s="71"/>
      <c r="I36" s="70"/>
      <c r="J36" s="72">
        <f t="shared" si="0"/>
        <v>80.4</v>
      </c>
    </row>
    <row r="37" spans="2:10" ht="38.25">
      <c r="B37" s="61">
        <v>39906</v>
      </c>
      <c r="C37" s="117" t="s">
        <v>201</v>
      </c>
      <c r="D37" s="29" t="s">
        <v>209</v>
      </c>
      <c r="E37" s="56"/>
      <c r="F37" s="57">
        <v>1.6</v>
      </c>
      <c r="G37" s="57"/>
      <c r="H37" s="58"/>
      <c r="I37" s="57"/>
      <c r="J37" s="36">
        <f t="shared" si="0"/>
        <v>1.6</v>
      </c>
    </row>
    <row r="38" spans="2:10" ht="25.5">
      <c r="B38" s="66">
        <v>39924</v>
      </c>
      <c r="C38" s="73" t="s">
        <v>203</v>
      </c>
      <c r="D38" s="75" t="s">
        <v>244</v>
      </c>
      <c r="E38" s="70"/>
      <c r="F38" s="70">
        <v>1.6</v>
      </c>
      <c r="G38" s="70"/>
      <c r="H38" s="71"/>
      <c r="I38" s="70"/>
      <c r="J38" s="72">
        <f t="shared" si="0"/>
        <v>1.6</v>
      </c>
    </row>
    <row r="39" spans="2:10" ht="25.5">
      <c r="B39" s="61">
        <v>39925</v>
      </c>
      <c r="C39" s="28" t="s">
        <v>245</v>
      </c>
      <c r="D39" s="29" t="s">
        <v>246</v>
      </c>
      <c r="E39" s="56"/>
      <c r="F39" s="57">
        <v>1.6</v>
      </c>
      <c r="G39" s="57"/>
      <c r="H39" s="58"/>
      <c r="I39" s="57"/>
      <c r="J39" s="36">
        <f t="shared" si="0"/>
        <v>1.6</v>
      </c>
    </row>
    <row r="40" spans="2:10" ht="26.25" customHeight="1">
      <c r="B40" s="66" t="s">
        <v>243</v>
      </c>
      <c r="C40" s="73" t="s">
        <v>247</v>
      </c>
      <c r="D40" s="75" t="s">
        <v>248</v>
      </c>
      <c r="E40" s="70"/>
      <c r="F40" s="70">
        <v>26.6</v>
      </c>
      <c r="G40" s="70"/>
      <c r="H40" s="71"/>
      <c r="I40" s="70"/>
      <c r="J40" s="72">
        <f t="shared" si="0"/>
        <v>26.6</v>
      </c>
    </row>
    <row r="41" spans="2:10" ht="25.5">
      <c r="B41" s="61">
        <v>39930</v>
      </c>
      <c r="C41" s="28" t="s">
        <v>227</v>
      </c>
      <c r="D41" s="29" t="s">
        <v>249</v>
      </c>
      <c r="E41" s="56"/>
      <c r="F41" s="57"/>
      <c r="G41" s="57">
        <v>1</v>
      </c>
      <c r="H41" s="58"/>
      <c r="I41" s="57"/>
      <c r="J41" s="36">
        <f aca="true" t="shared" si="1" ref="J41:J48">SUM(E41:I41)</f>
        <v>1</v>
      </c>
    </row>
    <row r="42" spans="2:10" ht="25.5">
      <c r="B42" s="66">
        <v>39932</v>
      </c>
      <c r="C42" s="73" t="s">
        <v>210</v>
      </c>
      <c r="D42" s="141" t="s">
        <v>360</v>
      </c>
      <c r="E42" s="70"/>
      <c r="F42" s="70">
        <v>3.2</v>
      </c>
      <c r="G42" s="70"/>
      <c r="H42" s="71"/>
      <c r="I42" s="70"/>
      <c r="J42" s="72">
        <f t="shared" si="1"/>
        <v>3.2</v>
      </c>
    </row>
    <row r="43" spans="2:10" ht="38.25">
      <c r="B43" s="61">
        <v>39934</v>
      </c>
      <c r="C43" s="28" t="s">
        <v>201</v>
      </c>
      <c r="D43" s="29" t="s">
        <v>209</v>
      </c>
      <c r="E43" s="56"/>
      <c r="F43" s="57">
        <v>1.6</v>
      </c>
      <c r="G43" s="57"/>
      <c r="H43" s="58"/>
      <c r="I43" s="57"/>
      <c r="J43" s="36">
        <f t="shared" si="1"/>
        <v>1.6</v>
      </c>
    </row>
    <row r="44" spans="2:10" ht="25.5">
      <c r="B44" s="66">
        <v>39938</v>
      </c>
      <c r="C44" s="73" t="s">
        <v>210</v>
      </c>
      <c r="D44" s="75" t="s">
        <v>250</v>
      </c>
      <c r="E44" s="70"/>
      <c r="F44" s="70">
        <v>3.2</v>
      </c>
      <c r="G44" s="70"/>
      <c r="H44" s="71"/>
      <c r="I44" s="70"/>
      <c r="J44" s="72">
        <f t="shared" si="1"/>
        <v>3.2</v>
      </c>
    </row>
    <row r="45" spans="2:10" ht="25.5">
      <c r="B45" s="61">
        <v>39941</v>
      </c>
      <c r="C45" s="28" t="s">
        <v>251</v>
      </c>
      <c r="D45" s="29" t="s">
        <v>252</v>
      </c>
      <c r="E45" s="56"/>
      <c r="F45" s="57"/>
      <c r="G45" s="57">
        <v>2</v>
      </c>
      <c r="H45" s="58"/>
      <c r="I45" s="57"/>
      <c r="J45" s="36">
        <f t="shared" si="1"/>
        <v>2</v>
      </c>
    </row>
    <row r="46" spans="2:10" ht="38.25">
      <c r="B46" s="66">
        <v>39944</v>
      </c>
      <c r="C46" s="73" t="s">
        <v>210</v>
      </c>
      <c r="D46" s="75" t="s">
        <v>253</v>
      </c>
      <c r="E46" s="70"/>
      <c r="F46" s="70">
        <v>1.6</v>
      </c>
      <c r="G46" s="70"/>
      <c r="H46" s="71"/>
      <c r="I46" s="70"/>
      <c r="J46" s="72">
        <f t="shared" si="1"/>
        <v>1.6</v>
      </c>
    </row>
    <row r="47" spans="2:10" ht="25.5">
      <c r="B47" s="61">
        <v>39945</v>
      </c>
      <c r="C47" s="131" t="s">
        <v>201</v>
      </c>
      <c r="D47" s="81" t="s">
        <v>361</v>
      </c>
      <c r="E47" s="56"/>
      <c r="F47" s="57">
        <v>3.2</v>
      </c>
      <c r="G47" s="57"/>
      <c r="H47" s="58"/>
      <c r="I47" s="57"/>
      <c r="J47" s="36">
        <f t="shared" si="1"/>
        <v>3.2</v>
      </c>
    </row>
    <row r="48" spans="2:10" ht="25.5">
      <c r="B48" s="66">
        <v>39946</v>
      </c>
      <c r="C48" s="73" t="s">
        <v>201</v>
      </c>
      <c r="D48" s="75" t="s">
        <v>202</v>
      </c>
      <c r="E48" s="70"/>
      <c r="F48" s="70">
        <v>3.2</v>
      </c>
      <c r="G48" s="70"/>
      <c r="H48" s="71"/>
      <c r="I48" s="70"/>
      <c r="J48" s="72">
        <f t="shared" si="1"/>
        <v>3.2</v>
      </c>
    </row>
    <row r="49" spans="2:10" ht="38.25">
      <c r="B49" s="61">
        <v>39946</v>
      </c>
      <c r="C49" s="28" t="s">
        <v>256</v>
      </c>
      <c r="D49" s="29" t="s">
        <v>257</v>
      </c>
      <c r="E49" s="56"/>
      <c r="F49" s="57">
        <v>1.6</v>
      </c>
      <c r="G49" s="57"/>
      <c r="H49" s="58"/>
      <c r="I49" s="57"/>
      <c r="J49" s="36">
        <f t="shared" si="0"/>
        <v>1.6</v>
      </c>
    </row>
    <row r="50" spans="2:10" ht="25.5">
      <c r="B50" s="66">
        <v>39947</v>
      </c>
      <c r="C50" s="73" t="s">
        <v>262</v>
      </c>
      <c r="D50" s="75" t="s">
        <v>276</v>
      </c>
      <c r="E50" s="70"/>
      <c r="F50" s="70">
        <v>1.6</v>
      </c>
      <c r="G50" s="70"/>
      <c r="H50" s="71"/>
      <c r="I50" s="70"/>
      <c r="J50" s="72">
        <f t="shared" si="0"/>
        <v>1.6</v>
      </c>
    </row>
    <row r="51" spans="2:10" ht="38.25">
      <c r="B51" s="61">
        <v>39947</v>
      </c>
      <c r="C51" s="28" t="s">
        <v>170</v>
      </c>
      <c r="D51" s="29" t="s">
        <v>258</v>
      </c>
      <c r="E51" s="56"/>
      <c r="F51" s="57">
        <v>24</v>
      </c>
      <c r="G51" s="57"/>
      <c r="H51" s="58"/>
      <c r="I51" s="57"/>
      <c r="J51" s="36">
        <v>24</v>
      </c>
    </row>
    <row r="52" spans="2:10" ht="38.25">
      <c r="B52" s="66">
        <v>39947</v>
      </c>
      <c r="C52" s="73" t="s">
        <v>121</v>
      </c>
      <c r="D52" s="75" t="s">
        <v>261</v>
      </c>
      <c r="E52" s="70"/>
      <c r="F52" s="70"/>
      <c r="G52" s="70"/>
      <c r="H52" s="71">
        <v>136.2</v>
      </c>
      <c r="I52" s="70"/>
      <c r="J52" s="72">
        <v>136.2</v>
      </c>
    </row>
    <row r="53" spans="2:10" ht="27.75" customHeight="1">
      <c r="B53" s="61">
        <v>39948</v>
      </c>
      <c r="C53" s="28" t="s">
        <v>259</v>
      </c>
      <c r="D53" s="29" t="s">
        <v>260</v>
      </c>
      <c r="E53" s="56"/>
      <c r="F53" s="57">
        <v>22.5</v>
      </c>
      <c r="G53" s="57"/>
      <c r="H53" s="58"/>
      <c r="I53" s="57"/>
      <c r="J53" s="36">
        <f>SUM(E53:I53)</f>
        <v>22.5</v>
      </c>
    </row>
    <row r="54" spans="2:10" ht="25.5">
      <c r="B54" s="66">
        <v>39948</v>
      </c>
      <c r="C54" s="73" t="s">
        <v>263</v>
      </c>
      <c r="D54" s="75" t="s">
        <v>277</v>
      </c>
      <c r="E54" s="70"/>
      <c r="F54" s="70">
        <v>1.6</v>
      </c>
      <c r="G54" s="70"/>
      <c r="H54" s="71"/>
      <c r="I54" s="70"/>
      <c r="J54" s="72">
        <f t="shared" si="0"/>
        <v>1.6</v>
      </c>
    </row>
    <row r="55" spans="2:10" ht="25.5">
      <c r="B55" s="61">
        <v>39953</v>
      </c>
      <c r="C55" s="28" t="s">
        <v>218</v>
      </c>
      <c r="D55" s="29" t="s">
        <v>264</v>
      </c>
      <c r="E55" s="56"/>
      <c r="F55" s="57"/>
      <c r="G55" s="57">
        <v>1</v>
      </c>
      <c r="H55" s="58"/>
      <c r="I55" s="57"/>
      <c r="J55" s="36">
        <f t="shared" si="0"/>
        <v>1</v>
      </c>
    </row>
    <row r="56" spans="2:10" ht="38.25">
      <c r="B56" s="66">
        <v>39953</v>
      </c>
      <c r="C56" s="73" t="s">
        <v>239</v>
      </c>
      <c r="D56" s="75" t="s">
        <v>242</v>
      </c>
      <c r="E56" s="70"/>
      <c r="F56" s="70">
        <v>59.5</v>
      </c>
      <c r="G56" s="70"/>
      <c r="H56" s="71"/>
      <c r="I56" s="70"/>
      <c r="J56" s="72">
        <f t="shared" si="0"/>
        <v>59.5</v>
      </c>
    </row>
    <row r="57" spans="2:10" ht="12.75">
      <c r="B57" s="61">
        <v>39953</v>
      </c>
      <c r="C57" s="28" t="s">
        <v>121</v>
      </c>
      <c r="D57" s="29" t="s">
        <v>266</v>
      </c>
      <c r="E57" s="56"/>
      <c r="F57" s="57"/>
      <c r="G57" s="57"/>
      <c r="H57" s="58">
        <v>25</v>
      </c>
      <c r="I57" s="57"/>
      <c r="J57" s="36">
        <f t="shared" si="0"/>
        <v>25</v>
      </c>
    </row>
    <row r="58" spans="2:10" ht="25.5">
      <c r="B58" s="66">
        <v>39953</v>
      </c>
      <c r="C58" s="73" t="s">
        <v>121</v>
      </c>
      <c r="D58" s="75" t="s">
        <v>265</v>
      </c>
      <c r="E58" s="70"/>
      <c r="F58" s="70"/>
      <c r="G58" s="70"/>
      <c r="H58" s="71">
        <v>83.19</v>
      </c>
      <c r="I58" s="70"/>
      <c r="J58" s="72">
        <f>SUM(E58:I58)</f>
        <v>83.19</v>
      </c>
    </row>
    <row r="59" spans="2:10" ht="38.25">
      <c r="B59" s="61">
        <v>39954</v>
      </c>
      <c r="C59" s="28" t="s">
        <v>240</v>
      </c>
      <c r="D59" s="29" t="s">
        <v>241</v>
      </c>
      <c r="E59" s="56"/>
      <c r="F59" s="57">
        <v>77.5</v>
      </c>
      <c r="G59" s="57"/>
      <c r="H59" s="58"/>
      <c r="I59" s="57"/>
      <c r="J59" s="36">
        <f>SUM(E59:I59)</f>
        <v>77.5</v>
      </c>
    </row>
    <row r="60" spans="2:10" ht="25.5">
      <c r="B60" s="66">
        <v>39975</v>
      </c>
      <c r="C60" s="73" t="s">
        <v>255</v>
      </c>
      <c r="D60" s="75" t="s">
        <v>254</v>
      </c>
      <c r="E60" s="70"/>
      <c r="F60" s="70"/>
      <c r="G60" s="70">
        <v>8.5</v>
      </c>
      <c r="H60" s="71"/>
      <c r="I60" s="70"/>
      <c r="J60" s="72">
        <f>SUM(E60:I60)</f>
        <v>8.5</v>
      </c>
    </row>
    <row r="61" spans="2:10" ht="38.25">
      <c r="B61" s="61">
        <v>39980</v>
      </c>
      <c r="C61" s="28" t="s">
        <v>273</v>
      </c>
      <c r="D61" s="29" t="s">
        <v>274</v>
      </c>
      <c r="E61" s="56"/>
      <c r="F61" s="57"/>
      <c r="G61" s="57">
        <v>1</v>
      </c>
      <c r="H61" s="58"/>
      <c r="I61" s="57"/>
      <c r="J61" s="36">
        <f>SUM(E61:I61)</f>
        <v>1</v>
      </c>
    </row>
    <row r="62" spans="2:10" ht="25.5">
      <c r="B62" s="66">
        <v>39986</v>
      </c>
      <c r="C62" s="73" t="s">
        <v>275</v>
      </c>
      <c r="D62" s="141" t="s">
        <v>362</v>
      </c>
      <c r="E62" s="70"/>
      <c r="F62" s="70">
        <v>2.2</v>
      </c>
      <c r="G62" s="70"/>
      <c r="H62" s="71"/>
      <c r="I62" s="70"/>
      <c r="J62" s="72">
        <f t="shared" si="0"/>
        <v>2.2</v>
      </c>
    </row>
    <row r="63" spans="2:10" ht="38.25">
      <c r="B63" s="61">
        <v>39993</v>
      </c>
      <c r="C63" s="96" t="s">
        <v>267</v>
      </c>
      <c r="D63" s="142" t="s">
        <v>371</v>
      </c>
      <c r="E63" s="57"/>
      <c r="F63" s="57"/>
      <c r="G63" s="57">
        <v>20.7</v>
      </c>
      <c r="H63" s="58"/>
      <c r="I63" s="57"/>
      <c r="J63" s="36">
        <f t="shared" si="0"/>
        <v>20.7</v>
      </c>
    </row>
    <row r="64" spans="2:10" ht="38.25">
      <c r="B64" s="66">
        <v>39993</v>
      </c>
      <c r="C64" s="73" t="s">
        <v>278</v>
      </c>
      <c r="D64" s="141" t="s">
        <v>370</v>
      </c>
      <c r="E64" s="70"/>
      <c r="F64" s="70">
        <f>1.6</f>
        <v>1.6</v>
      </c>
      <c r="G64" s="70"/>
      <c r="H64" s="71"/>
      <c r="I64" s="70"/>
      <c r="J64" s="72">
        <f>SUM(E64:I64)</f>
        <v>1.6</v>
      </c>
    </row>
    <row r="65" spans="2:10" ht="38.25">
      <c r="B65" s="61">
        <v>39994</v>
      </c>
      <c r="C65" s="96" t="s">
        <v>210</v>
      </c>
      <c r="D65" s="142" t="s">
        <v>279</v>
      </c>
      <c r="E65" s="57"/>
      <c r="F65" s="57">
        <v>3.2</v>
      </c>
      <c r="G65" s="57"/>
      <c r="H65" s="58"/>
      <c r="I65" s="57"/>
      <c r="J65" s="36">
        <f>SUM(E65:I65)</f>
        <v>3.2</v>
      </c>
    </row>
    <row r="66" spans="2:10" ht="25.5">
      <c r="B66" s="66">
        <v>39995</v>
      </c>
      <c r="C66" s="73" t="s">
        <v>203</v>
      </c>
      <c r="D66" s="141" t="s">
        <v>244</v>
      </c>
      <c r="E66" s="70"/>
      <c r="F66" s="70">
        <v>1.6</v>
      </c>
      <c r="G66" s="70"/>
      <c r="H66" s="71"/>
      <c r="I66" s="70"/>
      <c r="J66" s="72">
        <f>SUM(E66:I66)</f>
        <v>1.6</v>
      </c>
    </row>
    <row r="67" spans="2:10" ht="25.5">
      <c r="B67" s="61">
        <v>39996</v>
      </c>
      <c r="C67" s="96" t="s">
        <v>281</v>
      </c>
      <c r="D67" s="142" t="s">
        <v>282</v>
      </c>
      <c r="E67" s="57"/>
      <c r="F67" s="57">
        <v>3.2</v>
      </c>
      <c r="G67" s="57"/>
      <c r="H67" s="58"/>
      <c r="I67" s="57"/>
      <c r="J67" s="36">
        <f>SUM(E67:I67)</f>
        <v>3.2</v>
      </c>
    </row>
    <row r="68" spans="2:10" ht="25.5">
      <c r="B68" s="66">
        <v>40004</v>
      </c>
      <c r="C68" s="73" t="s">
        <v>201</v>
      </c>
      <c r="D68" s="141" t="s">
        <v>205</v>
      </c>
      <c r="E68" s="70"/>
      <c r="F68" s="70"/>
      <c r="G68" s="70">
        <v>8.5</v>
      </c>
      <c r="H68" s="71"/>
      <c r="I68" s="70"/>
      <c r="J68" s="72">
        <f>SUM(E68:I68)</f>
        <v>8.5</v>
      </c>
    </row>
    <row r="69" spans="2:10" ht="25.5">
      <c r="B69" s="61">
        <v>40037</v>
      </c>
      <c r="C69" s="96" t="s">
        <v>199</v>
      </c>
      <c r="D69" s="142" t="s">
        <v>200</v>
      </c>
      <c r="E69" s="57"/>
      <c r="F69" s="57">
        <f>141/3</f>
        <v>47</v>
      </c>
      <c r="G69" s="57"/>
      <c r="H69" s="58"/>
      <c r="I69" s="57"/>
      <c r="J69" s="36">
        <f aca="true" t="shared" si="2" ref="J69:J77">SUM(E69:I69)</f>
        <v>47</v>
      </c>
    </row>
    <row r="70" spans="2:10" ht="38.25">
      <c r="B70" s="66">
        <v>40021</v>
      </c>
      <c r="C70" s="73" t="s">
        <v>212</v>
      </c>
      <c r="D70" s="141" t="s">
        <v>211</v>
      </c>
      <c r="E70" s="70"/>
      <c r="F70" s="70">
        <v>3.2</v>
      </c>
      <c r="G70" s="70"/>
      <c r="H70" s="71"/>
      <c r="I70" s="70"/>
      <c r="J70" s="72">
        <f t="shared" si="2"/>
        <v>3.2</v>
      </c>
    </row>
    <row r="71" spans="2:10" ht="38.25">
      <c r="B71" s="61">
        <v>40024</v>
      </c>
      <c r="C71" s="96" t="s">
        <v>201</v>
      </c>
      <c r="D71" s="142" t="s">
        <v>209</v>
      </c>
      <c r="E71" s="57"/>
      <c r="F71" s="57">
        <v>1.6</v>
      </c>
      <c r="G71" s="57"/>
      <c r="H71" s="58"/>
      <c r="I71" s="57"/>
      <c r="J71" s="36">
        <f t="shared" si="2"/>
        <v>1.6</v>
      </c>
    </row>
    <row r="72" spans="2:10" ht="25.5">
      <c r="B72" s="66">
        <v>40024</v>
      </c>
      <c r="C72" s="73" t="s">
        <v>284</v>
      </c>
      <c r="D72" s="141" t="s">
        <v>283</v>
      </c>
      <c r="E72" s="70"/>
      <c r="F72" s="70"/>
      <c r="G72" s="70">
        <v>9.5</v>
      </c>
      <c r="H72" s="71"/>
      <c r="I72" s="70"/>
      <c r="J72" s="72">
        <f t="shared" si="2"/>
        <v>9.5</v>
      </c>
    </row>
    <row r="73" spans="2:10" ht="38.25">
      <c r="B73" s="61">
        <v>40029</v>
      </c>
      <c r="C73" s="96" t="s">
        <v>285</v>
      </c>
      <c r="D73" s="142" t="s">
        <v>286</v>
      </c>
      <c r="E73" s="57"/>
      <c r="F73" s="57">
        <v>1.6</v>
      </c>
      <c r="G73" s="57"/>
      <c r="H73" s="58"/>
      <c r="I73" s="57"/>
      <c r="J73" s="36">
        <f t="shared" si="2"/>
        <v>1.6</v>
      </c>
    </row>
    <row r="74" spans="2:10" ht="38.25">
      <c r="B74" s="66">
        <v>40029</v>
      </c>
      <c r="C74" s="73" t="s">
        <v>287</v>
      </c>
      <c r="D74" s="141" t="s">
        <v>288</v>
      </c>
      <c r="E74" s="70"/>
      <c r="F74" s="70"/>
      <c r="G74" s="70">
        <v>5</v>
      </c>
      <c r="H74" s="71"/>
      <c r="I74" s="70"/>
      <c r="J74" s="72">
        <f t="shared" si="2"/>
        <v>5</v>
      </c>
    </row>
    <row r="75" spans="2:10" ht="38.25">
      <c r="B75" s="61">
        <v>40029</v>
      </c>
      <c r="C75" s="96" t="s">
        <v>290</v>
      </c>
      <c r="D75" s="142" t="s">
        <v>289</v>
      </c>
      <c r="E75" s="57"/>
      <c r="F75" s="57"/>
      <c r="G75" s="57">
        <v>5</v>
      </c>
      <c r="H75" s="58"/>
      <c r="I75" s="57"/>
      <c r="J75" s="36">
        <f t="shared" si="2"/>
        <v>5</v>
      </c>
    </row>
    <row r="76" spans="2:10" ht="38.25">
      <c r="B76" s="66">
        <v>40037</v>
      </c>
      <c r="C76" s="73" t="s">
        <v>285</v>
      </c>
      <c r="D76" s="141" t="s">
        <v>291</v>
      </c>
      <c r="E76" s="70"/>
      <c r="F76" s="70">
        <v>3.2</v>
      </c>
      <c r="G76" s="70"/>
      <c r="H76" s="71"/>
      <c r="I76" s="70"/>
      <c r="J76" s="72">
        <f t="shared" si="2"/>
        <v>3.2</v>
      </c>
    </row>
    <row r="77" spans="2:10" ht="25.5">
      <c r="B77" s="61">
        <v>40038</v>
      </c>
      <c r="C77" s="96" t="s">
        <v>292</v>
      </c>
      <c r="D77" s="142" t="s">
        <v>293</v>
      </c>
      <c r="E77" s="57"/>
      <c r="F77" s="57">
        <v>3.2</v>
      </c>
      <c r="G77" s="57"/>
      <c r="H77" s="58"/>
      <c r="I77" s="57"/>
      <c r="J77" s="36">
        <f t="shared" si="2"/>
        <v>3.2</v>
      </c>
    </row>
    <row r="78" spans="2:10" ht="25.5">
      <c r="B78" s="66">
        <v>40038</v>
      </c>
      <c r="C78" s="73" t="s">
        <v>295</v>
      </c>
      <c r="D78" s="141" t="s">
        <v>294</v>
      </c>
      <c r="E78" s="70"/>
      <c r="F78" s="70">
        <v>1.6</v>
      </c>
      <c r="G78" s="70"/>
      <c r="H78" s="71"/>
      <c r="I78" s="70"/>
      <c r="J78" s="72">
        <f>SUM(E78:I78)</f>
        <v>1.6</v>
      </c>
    </row>
    <row r="79" spans="2:10" ht="25.5">
      <c r="B79" s="61">
        <v>40057</v>
      </c>
      <c r="C79" s="96" t="s">
        <v>203</v>
      </c>
      <c r="D79" s="142" t="s">
        <v>363</v>
      </c>
      <c r="E79" s="57"/>
      <c r="F79" s="57">
        <v>1.6</v>
      </c>
      <c r="G79" s="57"/>
      <c r="H79" s="58"/>
      <c r="I79" s="57"/>
      <c r="J79" s="36">
        <f>SUM(E79:I79)</f>
        <v>1.6</v>
      </c>
    </row>
    <row r="80" spans="2:10" ht="25.5">
      <c r="B80" s="66">
        <v>40057</v>
      </c>
      <c r="C80" s="73" t="s">
        <v>216</v>
      </c>
      <c r="D80" s="141" t="s">
        <v>364</v>
      </c>
      <c r="E80" s="70"/>
      <c r="F80" s="70"/>
      <c r="G80" s="70">
        <v>1</v>
      </c>
      <c r="H80" s="71"/>
      <c r="I80" s="70"/>
      <c r="J80" s="72">
        <f>SUM(E80:I80)</f>
        <v>1</v>
      </c>
    </row>
    <row r="81" spans="2:10" ht="38.25">
      <c r="B81" s="61">
        <v>40058</v>
      </c>
      <c r="C81" s="96" t="s">
        <v>296</v>
      </c>
      <c r="D81" s="142" t="s">
        <v>297</v>
      </c>
      <c r="E81" s="57"/>
      <c r="F81" s="57">
        <v>4.4</v>
      </c>
      <c r="G81" s="57"/>
      <c r="H81" s="58"/>
      <c r="I81" s="57"/>
      <c r="J81" s="36">
        <f>SUM(E81:I81)</f>
        <v>4.4</v>
      </c>
    </row>
    <row r="82" spans="2:10" ht="27" customHeight="1">
      <c r="B82" s="66" t="s">
        <v>188</v>
      </c>
      <c r="C82" s="73" t="s">
        <v>170</v>
      </c>
      <c r="D82" s="141" t="s">
        <v>190</v>
      </c>
      <c r="E82" s="70"/>
      <c r="F82" s="70">
        <f>709.48/8</f>
        <v>88.685</v>
      </c>
      <c r="G82" s="70"/>
      <c r="H82" s="71"/>
      <c r="I82" s="70"/>
      <c r="J82" s="72">
        <f>SUM(E82:I82)</f>
        <v>88.685</v>
      </c>
    </row>
    <row r="83" spans="2:10" ht="12.75">
      <c r="B83" s="27"/>
      <c r="C83" s="28"/>
      <c r="D83" s="29"/>
      <c r="E83" s="32"/>
      <c r="F83" s="33"/>
      <c r="G83" s="33"/>
      <c r="H83" s="34"/>
      <c r="I83" s="33"/>
      <c r="J83" s="35"/>
    </row>
    <row r="84" spans="2:10" ht="12.75">
      <c r="B84" s="27"/>
      <c r="C84" s="28"/>
      <c r="D84" s="29"/>
      <c r="E84" s="41">
        <f aca="true" t="shared" si="3" ref="E84:J84">SUM(E8:E83)</f>
        <v>111.93</v>
      </c>
      <c r="F84" s="42">
        <f t="shared" si="3"/>
        <v>634.2850000000003</v>
      </c>
      <c r="G84" s="42">
        <f t="shared" si="3"/>
        <v>135.9</v>
      </c>
      <c r="H84" s="43">
        <f t="shared" si="3"/>
        <v>244.39</v>
      </c>
      <c r="I84" s="42">
        <f t="shared" si="3"/>
        <v>0</v>
      </c>
      <c r="J84" s="37">
        <f t="shared" si="3"/>
        <v>1126.5050000000003</v>
      </c>
    </row>
    <row r="85" spans="2:10" ht="13.5" thickBot="1">
      <c r="B85" s="19"/>
      <c r="C85" s="20"/>
      <c r="D85" s="21"/>
      <c r="E85" s="22"/>
      <c r="F85" s="20"/>
      <c r="G85" s="20"/>
      <c r="H85" s="23"/>
      <c r="I85" s="20"/>
      <c r="J85" s="24"/>
    </row>
    <row r="87" ht="12.75">
      <c r="B87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6" header="0.5" footer="0.5"/>
  <pageSetup fitToHeight="4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customWidth="1"/>
    <col min="3" max="3" width="15.8515625" style="1" customWidth="1"/>
    <col min="4" max="4" width="40.7109375" style="1" customWidth="1"/>
    <col min="5" max="8" width="11.8515625" style="1" customWidth="1"/>
    <col min="9" max="9" width="14.4218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64</v>
      </c>
      <c r="E2" s="39" t="s">
        <v>61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6.2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6">
        <v>39981</v>
      </c>
      <c r="C8" s="107" t="s">
        <v>193</v>
      </c>
      <c r="D8" s="107" t="s">
        <v>194</v>
      </c>
      <c r="E8" s="70"/>
      <c r="F8" s="70">
        <v>84.06</v>
      </c>
      <c r="G8" s="70"/>
      <c r="H8" s="71"/>
      <c r="I8" s="70"/>
      <c r="J8" s="72">
        <f>SUM(E8:I8)</f>
        <v>84.06</v>
      </c>
    </row>
    <row r="9" spans="2:10" ht="25.5">
      <c r="B9" s="61" t="s">
        <v>188</v>
      </c>
      <c r="C9" s="80" t="s">
        <v>170</v>
      </c>
      <c r="D9" s="77" t="s">
        <v>190</v>
      </c>
      <c r="E9" s="57"/>
      <c r="F9" s="57">
        <v>89.28</v>
      </c>
      <c r="G9" s="57"/>
      <c r="H9" s="58"/>
      <c r="I9" s="57"/>
      <c r="J9" s="36">
        <f>SUM(E9:I9)</f>
        <v>89.28</v>
      </c>
    </row>
    <row r="10" spans="2:10" ht="12.75">
      <c r="B10" s="27"/>
      <c r="C10" s="80"/>
      <c r="D10" s="29"/>
      <c r="E10" s="56"/>
      <c r="F10" s="57"/>
      <c r="G10" s="57"/>
      <c r="H10" s="58"/>
      <c r="I10" s="57"/>
      <c r="J10" s="35"/>
    </row>
    <row r="11" spans="2:10" ht="12.75">
      <c r="B11" s="27"/>
      <c r="C11" s="80"/>
      <c r="D11" s="29"/>
      <c r="E11" s="41">
        <f aca="true" t="shared" si="0" ref="E11:J11">SUM(E8:E10)</f>
        <v>0</v>
      </c>
      <c r="F11" s="42">
        <f t="shared" si="0"/>
        <v>173.34</v>
      </c>
      <c r="G11" s="42">
        <f t="shared" si="0"/>
        <v>0</v>
      </c>
      <c r="H11" s="43">
        <f t="shared" si="0"/>
        <v>0</v>
      </c>
      <c r="I11" s="42">
        <f t="shared" si="0"/>
        <v>0</v>
      </c>
      <c r="J11" s="37">
        <f t="shared" si="0"/>
        <v>173.34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6" header="0.5" footer="0.5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62</v>
      </c>
      <c r="E2" s="39" t="s">
        <v>61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5.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59"/>
      <c r="D7" s="59"/>
      <c r="E7" s="59"/>
      <c r="F7" s="59"/>
      <c r="G7" s="59"/>
      <c r="H7" s="59"/>
      <c r="I7" s="59"/>
      <c r="J7" s="18"/>
    </row>
    <row r="8" spans="2:10" ht="25.5">
      <c r="B8" s="66">
        <v>39975</v>
      </c>
      <c r="C8" s="83" t="s">
        <v>201</v>
      </c>
      <c r="D8" s="83" t="s">
        <v>356</v>
      </c>
      <c r="E8" s="70"/>
      <c r="F8" s="70"/>
      <c r="G8" s="84">
        <v>18.42</v>
      </c>
      <c r="H8" s="70"/>
      <c r="I8" s="70"/>
      <c r="J8" s="72">
        <f>SUM(E8:I8)</f>
        <v>18.42</v>
      </c>
    </row>
    <row r="9" spans="2:10" ht="25.5">
      <c r="B9" s="61">
        <v>40037</v>
      </c>
      <c r="C9" s="77" t="s">
        <v>199</v>
      </c>
      <c r="D9" s="110" t="s">
        <v>200</v>
      </c>
      <c r="E9" s="57"/>
      <c r="F9" s="57">
        <f>141/3</f>
        <v>47</v>
      </c>
      <c r="G9" s="76"/>
      <c r="H9" s="57"/>
      <c r="I9" s="57"/>
      <c r="J9" s="36">
        <f>SUM(E9:I9)</f>
        <v>47</v>
      </c>
    </row>
    <row r="10" spans="2:10" ht="25.5">
      <c r="B10" s="66">
        <v>39996</v>
      </c>
      <c r="C10" s="83" t="s">
        <v>201</v>
      </c>
      <c r="D10" s="137" t="s">
        <v>355</v>
      </c>
      <c r="E10" s="70"/>
      <c r="F10" s="70"/>
      <c r="G10" s="84">
        <v>19.7</v>
      </c>
      <c r="H10" s="70"/>
      <c r="I10" s="70"/>
      <c r="J10" s="72">
        <f>SUM(E10:I10)</f>
        <v>19.7</v>
      </c>
    </row>
    <row r="11" spans="2:10" ht="25.5">
      <c r="B11" s="61">
        <v>40008</v>
      </c>
      <c r="C11" s="77" t="s">
        <v>193</v>
      </c>
      <c r="D11" s="110" t="s">
        <v>198</v>
      </c>
      <c r="E11" s="57"/>
      <c r="F11" s="57">
        <v>141.5</v>
      </c>
      <c r="G11" s="76"/>
      <c r="H11" s="57"/>
      <c r="I11" s="57"/>
      <c r="J11" s="36">
        <f>SUM(E11:I11)</f>
        <v>141.5</v>
      </c>
    </row>
    <row r="12" spans="2:10" ht="25.5">
      <c r="B12" s="66" t="s">
        <v>188</v>
      </c>
      <c r="C12" s="67" t="s">
        <v>170</v>
      </c>
      <c r="D12" s="90" t="s">
        <v>190</v>
      </c>
      <c r="E12" s="70"/>
      <c r="F12" s="74">
        <f>709.48/8</f>
        <v>88.685</v>
      </c>
      <c r="G12" s="70"/>
      <c r="H12" s="71"/>
      <c r="I12" s="70"/>
      <c r="J12" s="72">
        <f>SUM(E12:I12)</f>
        <v>88.685</v>
      </c>
    </row>
    <row r="13" spans="2:10" ht="12.75">
      <c r="B13" s="27"/>
      <c r="C13" s="28"/>
      <c r="D13" s="29"/>
      <c r="E13" s="32"/>
      <c r="F13" s="33"/>
      <c r="G13" s="33"/>
      <c r="H13" s="34"/>
      <c r="I13" s="33"/>
      <c r="J13" s="35"/>
    </row>
    <row r="14" spans="2:10" ht="12.75">
      <c r="B14" s="27"/>
      <c r="C14" s="28"/>
      <c r="D14" s="29"/>
      <c r="E14" s="41">
        <f aca="true" t="shared" si="0" ref="E14:J14">SUM(E8:E13)</f>
        <v>0</v>
      </c>
      <c r="F14" s="42">
        <f t="shared" si="0"/>
        <v>277.185</v>
      </c>
      <c r="G14" s="42">
        <f t="shared" si="0"/>
        <v>38.120000000000005</v>
      </c>
      <c r="H14" s="43">
        <f t="shared" si="0"/>
        <v>0</v>
      </c>
      <c r="I14" s="42">
        <f t="shared" si="0"/>
        <v>0</v>
      </c>
      <c r="J14" s="37">
        <f t="shared" si="0"/>
        <v>315.305</v>
      </c>
    </row>
    <row r="15" spans="2:10" ht="13.5" thickBot="1">
      <c r="B15" s="19"/>
      <c r="C15" s="106"/>
      <c r="D15" s="103"/>
      <c r="E15" s="22"/>
      <c r="F15" s="20"/>
      <c r="G15" s="20"/>
      <c r="H15" s="23"/>
      <c r="I15" s="20"/>
      <c r="J15" s="24"/>
    </row>
    <row r="17" ht="12.75">
      <c r="B17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5" bottom="0.6" header="0.5" footer="0.5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57421875" style="1" customWidth="1"/>
    <col min="3" max="3" width="14.00390625" style="1" customWidth="1"/>
    <col min="4" max="4" width="42.710937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65</v>
      </c>
      <c r="E2" s="39" t="s">
        <v>61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5.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29"/>
      <c r="E7" s="16"/>
      <c r="F7" s="14"/>
      <c r="G7" s="14"/>
      <c r="H7" s="17"/>
      <c r="I7" s="14"/>
      <c r="J7" s="18"/>
    </row>
    <row r="8" spans="2:10" ht="25.5">
      <c r="B8" s="66">
        <v>39965</v>
      </c>
      <c r="C8" s="83" t="s">
        <v>334</v>
      </c>
      <c r="D8" s="111" t="s">
        <v>335</v>
      </c>
      <c r="E8" s="70">
        <v>156.45</v>
      </c>
      <c r="F8" s="70"/>
      <c r="G8" s="70"/>
      <c r="H8" s="71"/>
      <c r="I8" s="70"/>
      <c r="J8" s="72">
        <f aca="true" t="shared" si="0" ref="J8:J27">SUM(E8:I8)</f>
        <v>156.45</v>
      </c>
    </row>
    <row r="9" spans="2:10" ht="38.25">
      <c r="B9" s="61">
        <v>39975</v>
      </c>
      <c r="C9" s="77" t="s">
        <v>300</v>
      </c>
      <c r="D9" s="102" t="s">
        <v>301</v>
      </c>
      <c r="E9" s="57"/>
      <c r="F9" s="58"/>
      <c r="G9" s="58">
        <v>30.49</v>
      </c>
      <c r="H9" s="58"/>
      <c r="I9" s="57"/>
      <c r="J9" s="36">
        <f>SUM(E9:I9)</f>
        <v>30.49</v>
      </c>
    </row>
    <row r="10" spans="2:10" ht="25.5">
      <c r="B10" s="91">
        <v>39982</v>
      </c>
      <c r="C10" s="139" t="s">
        <v>328</v>
      </c>
      <c r="D10" s="111" t="s">
        <v>357</v>
      </c>
      <c r="E10" s="70"/>
      <c r="F10" s="70">
        <v>45.21</v>
      </c>
      <c r="G10" s="70"/>
      <c r="H10" s="71"/>
      <c r="I10" s="70"/>
      <c r="J10" s="72">
        <f>SUM(E10:I10)</f>
        <v>45.21</v>
      </c>
    </row>
    <row r="11" spans="2:10" ht="25.5">
      <c r="B11" s="130">
        <v>39983</v>
      </c>
      <c r="C11" s="135" t="s">
        <v>329</v>
      </c>
      <c r="D11" s="102" t="s">
        <v>358</v>
      </c>
      <c r="E11" s="57"/>
      <c r="F11" s="58">
        <v>76.72</v>
      </c>
      <c r="G11" s="58"/>
      <c r="H11" s="58"/>
      <c r="I11" s="57"/>
      <c r="J11" s="36">
        <f>SUM(E11:I11)</f>
        <v>76.72</v>
      </c>
    </row>
    <row r="12" spans="2:10" ht="25.5">
      <c r="B12" s="66">
        <v>39987</v>
      </c>
      <c r="C12" s="140" t="s">
        <v>330</v>
      </c>
      <c r="D12" s="111" t="s">
        <v>331</v>
      </c>
      <c r="E12" s="70"/>
      <c r="F12" s="71">
        <v>132.59</v>
      </c>
      <c r="G12" s="71"/>
      <c r="H12" s="105"/>
      <c r="I12" s="70"/>
      <c r="J12" s="72">
        <f>SUM(E12:I12)</f>
        <v>132.59</v>
      </c>
    </row>
    <row r="13" spans="2:10" ht="25.5">
      <c r="B13" s="61">
        <v>40003</v>
      </c>
      <c r="C13" s="28" t="s">
        <v>300</v>
      </c>
      <c r="D13" s="102" t="s">
        <v>302</v>
      </c>
      <c r="E13" s="56"/>
      <c r="F13" s="57"/>
      <c r="G13" s="57">
        <v>21.75</v>
      </c>
      <c r="H13" s="58"/>
      <c r="I13" s="57"/>
      <c r="J13" s="36">
        <f t="shared" si="0"/>
        <v>21.75</v>
      </c>
    </row>
    <row r="14" spans="2:10" ht="25.5">
      <c r="B14" s="66">
        <v>40025</v>
      </c>
      <c r="C14" s="67" t="s">
        <v>333</v>
      </c>
      <c r="D14" s="111" t="s">
        <v>314</v>
      </c>
      <c r="E14" s="69"/>
      <c r="F14" s="70">
        <v>70.04</v>
      </c>
      <c r="G14" s="70"/>
      <c r="H14" s="71"/>
      <c r="I14" s="70"/>
      <c r="J14" s="72">
        <f t="shared" si="0"/>
        <v>70.04</v>
      </c>
    </row>
    <row r="15" spans="2:10" ht="38.25">
      <c r="B15" s="61">
        <v>40032</v>
      </c>
      <c r="C15" s="77" t="s">
        <v>121</v>
      </c>
      <c r="D15" s="102" t="s">
        <v>346</v>
      </c>
      <c r="E15" s="57"/>
      <c r="F15" s="58"/>
      <c r="G15" s="58"/>
      <c r="H15" s="58">
        <v>98.44</v>
      </c>
      <c r="I15" s="57"/>
      <c r="J15" s="36">
        <f t="shared" si="0"/>
        <v>98.44</v>
      </c>
    </row>
    <row r="16" spans="2:10" ht="25.5">
      <c r="B16" s="91">
        <v>40036</v>
      </c>
      <c r="C16" s="139" t="s">
        <v>332</v>
      </c>
      <c r="D16" s="111" t="s">
        <v>305</v>
      </c>
      <c r="E16" s="129"/>
      <c r="F16" s="70">
        <v>103.72</v>
      </c>
      <c r="G16" s="129"/>
      <c r="H16" s="71"/>
      <c r="I16" s="70"/>
      <c r="J16" s="72">
        <f>SUM(E16:I16)</f>
        <v>103.72</v>
      </c>
    </row>
    <row r="17" spans="2:10" ht="25.5">
      <c r="B17" s="130">
        <v>40036</v>
      </c>
      <c r="C17" s="135" t="s">
        <v>196</v>
      </c>
      <c r="D17" s="102" t="s">
        <v>359</v>
      </c>
      <c r="E17" s="57"/>
      <c r="F17" s="58">
        <v>48.07</v>
      </c>
      <c r="G17" s="58"/>
      <c r="H17" s="58"/>
      <c r="I17" s="57"/>
      <c r="J17" s="36">
        <f t="shared" si="0"/>
        <v>48.07</v>
      </c>
    </row>
    <row r="18" spans="2:10" ht="38.25">
      <c r="B18" s="66">
        <v>40036</v>
      </c>
      <c r="C18" s="140" t="s">
        <v>343</v>
      </c>
      <c r="D18" s="111" t="s">
        <v>342</v>
      </c>
      <c r="E18" s="70"/>
      <c r="F18" s="71"/>
      <c r="G18" s="71">
        <v>6</v>
      </c>
      <c r="H18" s="105"/>
      <c r="I18" s="70"/>
      <c r="J18" s="72">
        <f>SUM(E18:I18)</f>
        <v>6</v>
      </c>
    </row>
    <row r="19" spans="2:10" ht="25.5">
      <c r="B19" s="61">
        <v>40036</v>
      </c>
      <c r="C19" s="77" t="s">
        <v>336</v>
      </c>
      <c r="D19" s="102" t="s">
        <v>337</v>
      </c>
      <c r="E19" s="57">
        <v>120.33</v>
      </c>
      <c r="F19" s="58"/>
      <c r="G19" s="58"/>
      <c r="H19" s="58"/>
      <c r="I19" s="57"/>
      <c r="J19" s="36">
        <f t="shared" si="0"/>
        <v>120.33</v>
      </c>
    </row>
    <row r="20" spans="2:10" ht="38.25">
      <c r="B20" s="91">
        <v>40036</v>
      </c>
      <c r="C20" s="139" t="s">
        <v>344</v>
      </c>
      <c r="D20" s="111" t="s">
        <v>345</v>
      </c>
      <c r="E20" s="70"/>
      <c r="F20" s="70"/>
      <c r="G20" s="71">
        <v>22</v>
      </c>
      <c r="H20" s="71"/>
      <c r="I20" s="70"/>
      <c r="J20" s="72">
        <f t="shared" si="0"/>
        <v>22</v>
      </c>
    </row>
    <row r="21" spans="2:10" ht="39" customHeight="1">
      <c r="B21" s="130">
        <v>40036</v>
      </c>
      <c r="C21" s="135" t="s">
        <v>121</v>
      </c>
      <c r="D21" s="102" t="s">
        <v>341</v>
      </c>
      <c r="E21" s="57"/>
      <c r="F21" s="58"/>
      <c r="G21" s="58"/>
      <c r="H21" s="58">
        <v>70.88</v>
      </c>
      <c r="I21" s="57"/>
      <c r="J21" s="36">
        <f t="shared" si="0"/>
        <v>70.88</v>
      </c>
    </row>
    <row r="22" spans="2:10" ht="25.5">
      <c r="B22" s="91">
        <v>40037</v>
      </c>
      <c r="C22" s="139" t="s">
        <v>197</v>
      </c>
      <c r="D22" s="139" t="s">
        <v>338</v>
      </c>
      <c r="E22" s="70"/>
      <c r="F22" s="104">
        <v>47.6</v>
      </c>
      <c r="G22" s="71"/>
      <c r="H22" s="71"/>
      <c r="I22" s="70"/>
      <c r="J22" s="72">
        <f t="shared" si="0"/>
        <v>47.6</v>
      </c>
    </row>
    <row r="23" spans="2:10" ht="25.5">
      <c r="B23" s="61">
        <v>40037</v>
      </c>
      <c r="C23" s="77" t="s">
        <v>197</v>
      </c>
      <c r="D23" s="102" t="s">
        <v>339</v>
      </c>
      <c r="E23" s="57"/>
      <c r="F23" s="58">
        <v>47.6</v>
      </c>
      <c r="G23" s="58"/>
      <c r="H23" s="58"/>
      <c r="I23" s="57"/>
      <c r="J23" s="36">
        <f t="shared" si="0"/>
        <v>47.6</v>
      </c>
    </row>
    <row r="24" spans="2:10" ht="38.25">
      <c r="B24" s="66">
        <v>40037</v>
      </c>
      <c r="C24" s="83" t="s">
        <v>197</v>
      </c>
      <c r="D24" s="111" t="s">
        <v>340</v>
      </c>
      <c r="E24" s="70"/>
      <c r="F24" s="71">
        <v>-41.55</v>
      </c>
      <c r="G24" s="71"/>
      <c r="H24" s="105"/>
      <c r="I24" s="70"/>
      <c r="J24" s="72">
        <f t="shared" si="0"/>
        <v>-41.55</v>
      </c>
    </row>
    <row r="25" spans="2:10" ht="25.5">
      <c r="B25" s="61">
        <v>40050</v>
      </c>
      <c r="C25" s="77" t="s">
        <v>201</v>
      </c>
      <c r="D25" s="102" t="s">
        <v>354</v>
      </c>
      <c r="E25" s="57"/>
      <c r="F25" s="58"/>
      <c r="G25" s="58">
        <v>14.54</v>
      </c>
      <c r="H25" s="58"/>
      <c r="I25" s="57"/>
      <c r="J25" s="36">
        <f t="shared" si="0"/>
        <v>14.54</v>
      </c>
    </row>
    <row r="26" spans="2:10" ht="25.5">
      <c r="B26" s="66">
        <v>40052</v>
      </c>
      <c r="C26" s="83" t="s">
        <v>303</v>
      </c>
      <c r="D26" s="111" t="s">
        <v>304</v>
      </c>
      <c r="E26" s="70"/>
      <c r="F26" s="71"/>
      <c r="G26" s="71">
        <v>22.52</v>
      </c>
      <c r="H26" s="71"/>
      <c r="I26" s="70"/>
      <c r="J26" s="72">
        <f t="shared" si="0"/>
        <v>22.52</v>
      </c>
    </row>
    <row r="27" spans="2:10" ht="25.5">
      <c r="B27" s="61" t="s">
        <v>188</v>
      </c>
      <c r="C27" s="77" t="s">
        <v>170</v>
      </c>
      <c r="D27" s="112" t="s">
        <v>190</v>
      </c>
      <c r="E27" s="57"/>
      <c r="F27" s="58">
        <v>88.685</v>
      </c>
      <c r="G27" s="58"/>
      <c r="H27" s="58"/>
      <c r="I27" s="57"/>
      <c r="J27" s="36">
        <f t="shared" si="0"/>
        <v>88.685</v>
      </c>
    </row>
    <row r="28" spans="2:10" ht="12.75">
      <c r="B28" s="27"/>
      <c r="C28" s="28"/>
      <c r="D28" s="29"/>
      <c r="E28" s="32"/>
      <c r="F28" s="33"/>
      <c r="G28" s="33"/>
      <c r="H28" s="34"/>
      <c r="I28" s="33"/>
      <c r="J28" s="35"/>
    </row>
    <row r="29" spans="2:10" ht="12.75">
      <c r="B29" s="27"/>
      <c r="C29" s="28"/>
      <c r="D29" s="29"/>
      <c r="E29" s="41">
        <f aca="true" t="shared" si="1" ref="E29:J29">SUM(E8:E28)</f>
        <v>276.78</v>
      </c>
      <c r="F29" s="42">
        <f t="shared" si="1"/>
        <v>618.685</v>
      </c>
      <c r="G29" s="42">
        <f t="shared" si="1"/>
        <v>117.3</v>
      </c>
      <c r="H29" s="43">
        <f t="shared" si="1"/>
        <v>169.32</v>
      </c>
      <c r="I29" s="42">
        <f t="shared" si="1"/>
        <v>0</v>
      </c>
      <c r="J29" s="37">
        <f t="shared" si="1"/>
        <v>1182.085</v>
      </c>
    </row>
    <row r="30" spans="2:10" ht="13.5" thickBot="1">
      <c r="B30" s="19"/>
      <c r="C30" s="20"/>
      <c r="D30" s="103"/>
      <c r="E30" s="22"/>
      <c r="F30" s="20"/>
      <c r="G30" s="20"/>
      <c r="H30" s="23"/>
      <c r="I30" s="20"/>
      <c r="J30" s="24"/>
    </row>
    <row r="32" ht="12.75">
      <c r="B32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9" bottom="0.56" header="0.5" footer="0.5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5.140625" style="1" customWidth="1"/>
    <col min="4" max="4" width="42.003906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66</v>
      </c>
      <c r="E2" s="39" t="s">
        <v>61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8.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01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66">
        <v>39993</v>
      </c>
      <c r="C8" s="83" t="s">
        <v>121</v>
      </c>
      <c r="D8" s="83" t="s">
        <v>308</v>
      </c>
      <c r="E8" s="70"/>
      <c r="F8" s="100"/>
      <c r="G8" s="100">
        <v>8.5</v>
      </c>
      <c r="H8" s="70"/>
      <c r="I8" s="70"/>
      <c r="J8" s="72">
        <f aca="true" t="shared" si="0" ref="J8:J18">SUM(E8:I8)</f>
        <v>8.5</v>
      </c>
    </row>
    <row r="9" spans="2:10" ht="38.25">
      <c r="B9" s="61">
        <v>39993</v>
      </c>
      <c r="C9" s="97" t="s">
        <v>306</v>
      </c>
      <c r="D9" s="97" t="s">
        <v>307</v>
      </c>
      <c r="E9" s="57"/>
      <c r="F9" s="98"/>
      <c r="G9" s="98">
        <v>9</v>
      </c>
      <c r="H9" s="57"/>
      <c r="I9" s="57"/>
      <c r="J9" s="36">
        <f t="shared" si="0"/>
        <v>9</v>
      </c>
    </row>
    <row r="10" spans="2:10" ht="25.5">
      <c r="B10" s="66">
        <v>40008</v>
      </c>
      <c r="C10" s="99" t="s">
        <v>309</v>
      </c>
      <c r="D10" s="99" t="s">
        <v>310</v>
      </c>
      <c r="E10" s="70"/>
      <c r="F10" s="100"/>
      <c r="G10" s="100">
        <v>9</v>
      </c>
      <c r="H10" s="70"/>
      <c r="I10" s="70"/>
      <c r="J10" s="72">
        <f aca="true" t="shared" si="1" ref="J10:J15">SUM(E10:I10)</f>
        <v>9</v>
      </c>
    </row>
    <row r="11" spans="2:10" ht="25.5">
      <c r="B11" s="61">
        <v>40009</v>
      </c>
      <c r="C11" s="97" t="s">
        <v>121</v>
      </c>
      <c r="D11" s="97" t="s">
        <v>185</v>
      </c>
      <c r="E11" s="57"/>
      <c r="F11" s="98"/>
      <c r="G11" s="98"/>
      <c r="H11" s="57"/>
      <c r="I11" s="57">
        <v>113.85</v>
      </c>
      <c r="J11" s="36">
        <f t="shared" si="1"/>
        <v>113.85</v>
      </c>
    </row>
    <row r="12" spans="2:10" ht="25.5">
      <c r="B12" s="66">
        <v>40009</v>
      </c>
      <c r="C12" s="99" t="s">
        <v>311</v>
      </c>
      <c r="D12" s="99" t="s">
        <v>312</v>
      </c>
      <c r="E12" s="70"/>
      <c r="F12" s="100"/>
      <c r="G12" s="100">
        <v>8</v>
      </c>
      <c r="H12" s="70"/>
      <c r="I12" s="70"/>
      <c r="J12" s="72">
        <f t="shared" si="1"/>
        <v>8</v>
      </c>
    </row>
    <row r="13" spans="2:10" ht="25.5">
      <c r="B13" s="61">
        <v>40023</v>
      </c>
      <c r="C13" s="97" t="s">
        <v>201</v>
      </c>
      <c r="D13" s="97" t="s">
        <v>352</v>
      </c>
      <c r="E13" s="57"/>
      <c r="F13" s="98"/>
      <c r="G13" s="98">
        <v>16.83</v>
      </c>
      <c r="H13" s="57"/>
      <c r="I13" s="57"/>
      <c r="J13" s="36">
        <f t="shared" si="1"/>
        <v>16.83</v>
      </c>
    </row>
    <row r="14" spans="2:10" ht="25.5">
      <c r="B14" s="66">
        <v>40023</v>
      </c>
      <c r="C14" s="99" t="s">
        <v>284</v>
      </c>
      <c r="D14" s="99" t="s">
        <v>353</v>
      </c>
      <c r="E14" s="70"/>
      <c r="F14" s="100"/>
      <c r="G14" s="100">
        <v>9</v>
      </c>
      <c r="H14" s="70"/>
      <c r="I14" s="70"/>
      <c r="J14" s="72">
        <f t="shared" si="1"/>
        <v>9</v>
      </c>
    </row>
    <row r="15" spans="2:10" ht="38.25">
      <c r="B15" s="61">
        <v>40025</v>
      </c>
      <c r="C15" s="97" t="s">
        <v>316</v>
      </c>
      <c r="D15" s="97" t="s">
        <v>317</v>
      </c>
      <c r="E15" s="57"/>
      <c r="F15" s="138"/>
      <c r="G15" s="98">
        <v>11.4</v>
      </c>
      <c r="H15" s="57"/>
      <c r="I15" s="57"/>
      <c r="J15" s="36">
        <f t="shared" si="1"/>
        <v>11.4</v>
      </c>
    </row>
    <row r="16" spans="2:10" ht="25.5">
      <c r="B16" s="66">
        <v>40025</v>
      </c>
      <c r="C16" s="99" t="s">
        <v>195</v>
      </c>
      <c r="D16" s="99" t="s">
        <v>314</v>
      </c>
      <c r="E16" s="70"/>
      <c r="F16" s="100">
        <v>249.46</v>
      </c>
      <c r="G16" s="100"/>
      <c r="H16" s="70"/>
      <c r="I16" s="70"/>
      <c r="J16" s="72">
        <f t="shared" si="0"/>
        <v>249.46</v>
      </c>
    </row>
    <row r="17" spans="2:10" ht="12.75">
      <c r="B17" s="61">
        <v>40025</v>
      </c>
      <c r="C17" s="97" t="s">
        <v>121</v>
      </c>
      <c r="D17" s="97" t="s">
        <v>347</v>
      </c>
      <c r="E17" s="57"/>
      <c r="F17" s="98"/>
      <c r="G17" s="98"/>
      <c r="H17" s="57">
        <v>21.57</v>
      </c>
      <c r="I17" s="57"/>
      <c r="J17" s="36">
        <f t="shared" si="0"/>
        <v>21.57</v>
      </c>
    </row>
    <row r="18" spans="2:10" ht="25.5">
      <c r="B18" s="66">
        <v>40025</v>
      </c>
      <c r="C18" s="99" t="s">
        <v>313</v>
      </c>
      <c r="D18" s="99" t="s">
        <v>315</v>
      </c>
      <c r="E18" s="70"/>
      <c r="F18" s="100"/>
      <c r="G18" s="100">
        <v>5.8</v>
      </c>
      <c r="H18" s="70"/>
      <c r="I18" s="70"/>
      <c r="J18" s="72">
        <f t="shared" si="0"/>
        <v>5.8</v>
      </c>
    </row>
    <row r="19" spans="2:10" ht="12.75">
      <c r="B19" s="27"/>
      <c r="C19" s="28"/>
      <c r="D19" s="29"/>
      <c r="E19" s="32"/>
      <c r="F19" s="33"/>
      <c r="G19" s="33"/>
      <c r="H19" s="34"/>
      <c r="I19" s="33"/>
      <c r="J19" s="35"/>
    </row>
    <row r="20" spans="2:10" ht="12.75">
      <c r="B20" s="27"/>
      <c r="C20" s="28"/>
      <c r="D20" s="29"/>
      <c r="E20" s="41">
        <f aca="true" t="shared" si="2" ref="E20:J20">SUM(E8:E19)</f>
        <v>0</v>
      </c>
      <c r="F20" s="41">
        <f t="shared" si="2"/>
        <v>249.46</v>
      </c>
      <c r="G20" s="41">
        <f t="shared" si="2"/>
        <v>77.53</v>
      </c>
      <c r="H20" s="41">
        <f t="shared" si="2"/>
        <v>21.57</v>
      </c>
      <c r="I20" s="41">
        <f t="shared" si="2"/>
        <v>113.85</v>
      </c>
      <c r="J20" s="37">
        <f t="shared" si="2"/>
        <v>462.41</v>
      </c>
    </row>
    <row r="21" spans="2:10" ht="13.5" thickBot="1">
      <c r="B21" s="19"/>
      <c r="C21" s="20"/>
      <c r="D21" s="21"/>
      <c r="E21" s="22"/>
      <c r="F21" s="20"/>
      <c r="G21" s="20"/>
      <c r="H21" s="23"/>
      <c r="I21" s="20"/>
      <c r="J21" s="24"/>
    </row>
    <row r="23" ht="12.75">
      <c r="B23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" bottom="0.58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4.7109375" style="1" customWidth="1"/>
    <col min="4" max="4" width="42.42187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42</v>
      </c>
    </row>
    <row r="2" spans="2:6" ht="12.75">
      <c r="B2" s="3" t="s">
        <v>43</v>
      </c>
      <c r="D2" s="38" t="s">
        <v>67</v>
      </c>
      <c r="E2" s="39" t="s">
        <v>61</v>
      </c>
      <c r="F2" s="40"/>
    </row>
    <row r="3" spans="2:6" ht="12.75">
      <c r="B3" s="2" t="s">
        <v>44</v>
      </c>
      <c r="D3" s="3" t="s">
        <v>53</v>
      </c>
      <c r="E3" s="3" t="str">
        <f>'B Emery'!E3</f>
        <v>Quarter 2</v>
      </c>
      <c r="F3" s="3" t="str">
        <f>'B Emery'!F3</f>
        <v>1 July 2009 - 30 September 2009</v>
      </c>
    </row>
    <row r="4" ht="13.5" thickBot="1"/>
    <row r="5" spans="2:10" ht="12.75">
      <c r="B5" s="26" t="s">
        <v>45</v>
      </c>
      <c r="C5" s="25" t="s">
        <v>46</v>
      </c>
      <c r="D5" s="10" t="s">
        <v>47</v>
      </c>
      <c r="E5" s="145" t="s">
        <v>51</v>
      </c>
      <c r="F5" s="146"/>
      <c r="G5" s="146"/>
      <c r="H5" s="147"/>
      <c r="I5" s="11" t="s">
        <v>50</v>
      </c>
      <c r="J5" s="30" t="s">
        <v>56</v>
      </c>
    </row>
    <row r="6" spans="2:10" s="4" customFormat="1" ht="27.75" customHeight="1">
      <c r="B6" s="5"/>
      <c r="C6" s="12"/>
      <c r="D6" s="6"/>
      <c r="E6" s="7" t="s">
        <v>48</v>
      </c>
      <c r="F6" s="9" t="s">
        <v>49</v>
      </c>
      <c r="G6" s="9" t="s">
        <v>272</v>
      </c>
      <c r="H6" s="62" t="s">
        <v>1</v>
      </c>
      <c r="I6" s="12" t="s">
        <v>52</v>
      </c>
      <c r="J6" s="31" t="s">
        <v>57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37.5" customHeight="1">
      <c r="B8" s="66">
        <v>39848</v>
      </c>
      <c r="C8" s="93" t="s">
        <v>322</v>
      </c>
      <c r="D8" s="93" t="s">
        <v>323</v>
      </c>
      <c r="E8" s="70"/>
      <c r="F8" s="70"/>
      <c r="G8" s="70">
        <v>7</v>
      </c>
      <c r="H8" s="71"/>
      <c r="I8" s="70"/>
      <c r="J8" s="72">
        <f aca="true" t="shared" si="0" ref="J8:J15">SUM(E8:I8)</f>
        <v>7</v>
      </c>
    </row>
    <row r="9" spans="2:10" ht="25.5" customHeight="1">
      <c r="B9" s="61">
        <v>39904</v>
      </c>
      <c r="C9" s="96" t="s">
        <v>324</v>
      </c>
      <c r="D9" s="79" t="s">
        <v>325</v>
      </c>
      <c r="E9" s="57"/>
      <c r="F9" s="57"/>
      <c r="G9" s="57">
        <v>7</v>
      </c>
      <c r="H9" s="58"/>
      <c r="I9" s="57"/>
      <c r="J9" s="36">
        <f t="shared" si="0"/>
        <v>7</v>
      </c>
    </row>
    <row r="10" spans="2:10" ht="25.5" customHeight="1">
      <c r="B10" s="66">
        <v>39920</v>
      </c>
      <c r="C10" s="93" t="s">
        <v>326</v>
      </c>
      <c r="D10" s="93" t="s">
        <v>327</v>
      </c>
      <c r="E10" s="70"/>
      <c r="F10" s="70"/>
      <c r="G10" s="94">
        <v>9</v>
      </c>
      <c r="H10" s="71"/>
      <c r="I10" s="70"/>
      <c r="J10" s="72">
        <f>SUM(E10:I10)</f>
        <v>9</v>
      </c>
    </row>
    <row r="11" spans="2:10" ht="25.5" customHeight="1">
      <c r="B11" s="61">
        <v>39931</v>
      </c>
      <c r="C11" s="96" t="s">
        <v>201</v>
      </c>
      <c r="D11" s="96" t="s">
        <v>350</v>
      </c>
      <c r="E11" s="57"/>
      <c r="F11" s="57"/>
      <c r="G11" s="57">
        <v>10</v>
      </c>
      <c r="H11" s="58"/>
      <c r="I11" s="57"/>
      <c r="J11" s="36">
        <f>SUM(E11:I11)</f>
        <v>10</v>
      </c>
    </row>
    <row r="12" spans="2:10" ht="25.5" customHeight="1">
      <c r="B12" s="66">
        <v>39933</v>
      </c>
      <c r="C12" s="67" t="s">
        <v>201</v>
      </c>
      <c r="D12" s="67" t="s">
        <v>350</v>
      </c>
      <c r="E12" s="70"/>
      <c r="F12" s="70"/>
      <c r="G12" s="70">
        <v>11</v>
      </c>
      <c r="H12" s="71"/>
      <c r="I12" s="70"/>
      <c r="J12" s="72">
        <f>SUM(E12:I12)</f>
        <v>11</v>
      </c>
    </row>
    <row r="13" spans="2:10" ht="25.5" customHeight="1">
      <c r="B13" s="61">
        <v>39965</v>
      </c>
      <c r="C13" s="79" t="s">
        <v>115</v>
      </c>
      <c r="D13" s="79" t="s">
        <v>348</v>
      </c>
      <c r="E13" s="57">
        <v>173.7</v>
      </c>
      <c r="F13" s="57"/>
      <c r="G13" s="78"/>
      <c r="H13" s="78"/>
      <c r="I13" s="57"/>
      <c r="J13" s="36">
        <f>SUM(E13:I13)</f>
        <v>173.7</v>
      </c>
    </row>
    <row r="14" spans="2:10" ht="27" customHeight="1">
      <c r="B14" s="66">
        <v>39965</v>
      </c>
      <c r="C14" s="93" t="s">
        <v>321</v>
      </c>
      <c r="D14" s="93" t="s">
        <v>320</v>
      </c>
      <c r="E14" s="70"/>
      <c r="F14" s="70"/>
      <c r="G14" s="94">
        <v>4.2</v>
      </c>
      <c r="H14" s="71"/>
      <c r="I14" s="70"/>
      <c r="J14" s="72">
        <f t="shared" si="0"/>
        <v>4.2</v>
      </c>
    </row>
    <row r="15" spans="2:10" ht="27" customHeight="1">
      <c r="B15" s="61">
        <v>39965</v>
      </c>
      <c r="C15" s="96" t="s">
        <v>318</v>
      </c>
      <c r="D15" s="96" t="s">
        <v>319</v>
      </c>
      <c r="E15" s="57"/>
      <c r="F15" s="57">
        <v>7</v>
      </c>
      <c r="G15" s="57"/>
      <c r="H15" s="58"/>
      <c r="I15" s="57"/>
      <c r="J15" s="36">
        <f t="shared" si="0"/>
        <v>7</v>
      </c>
    </row>
    <row r="16" spans="2:10" ht="28.5" customHeight="1">
      <c r="B16" s="66">
        <v>39975</v>
      </c>
      <c r="C16" s="67" t="s">
        <v>201</v>
      </c>
      <c r="D16" s="67" t="s">
        <v>350</v>
      </c>
      <c r="E16" s="70"/>
      <c r="F16" s="70"/>
      <c r="G16" s="70">
        <v>11</v>
      </c>
      <c r="H16" s="71"/>
      <c r="I16" s="70"/>
      <c r="J16" s="72">
        <f>SUM(E16:I16)</f>
        <v>11</v>
      </c>
    </row>
    <row r="17" spans="2:10" ht="37.5" customHeight="1">
      <c r="B17" s="61">
        <v>39989</v>
      </c>
      <c r="C17" s="79" t="s">
        <v>299</v>
      </c>
      <c r="D17" s="79" t="s">
        <v>351</v>
      </c>
      <c r="E17" s="57"/>
      <c r="F17" s="57"/>
      <c r="G17" s="78">
        <v>18.65</v>
      </c>
      <c r="H17" s="78"/>
      <c r="I17" s="57"/>
      <c r="J17" s="36">
        <f>SUM(E17:I17)</f>
        <v>18.65</v>
      </c>
    </row>
    <row r="18" spans="2:10" ht="26.25" customHeight="1">
      <c r="B18" s="66" t="s">
        <v>188</v>
      </c>
      <c r="C18" s="67" t="s">
        <v>170</v>
      </c>
      <c r="D18" s="90" t="s">
        <v>190</v>
      </c>
      <c r="E18" s="70"/>
      <c r="F18" s="74">
        <f>709.48/8</f>
        <v>88.685</v>
      </c>
      <c r="G18" s="70"/>
      <c r="H18" s="71"/>
      <c r="I18" s="70"/>
      <c r="J18" s="72">
        <f>SUM(E18:I18)</f>
        <v>88.685</v>
      </c>
    </row>
    <row r="19" spans="2:10" ht="12.75">
      <c r="B19" s="27"/>
      <c r="C19" s="28"/>
      <c r="D19" s="29"/>
      <c r="E19" s="32"/>
      <c r="F19" s="33"/>
      <c r="G19" s="33"/>
      <c r="H19" s="34"/>
      <c r="I19" s="33"/>
      <c r="J19" s="35"/>
    </row>
    <row r="20" spans="2:10" ht="12.75">
      <c r="B20" s="27"/>
      <c r="C20" s="28"/>
      <c r="D20" s="29"/>
      <c r="E20" s="53">
        <f aca="true" t="shared" si="1" ref="E20:J20">SUM(E8:E19)</f>
        <v>173.7</v>
      </c>
      <c r="F20" s="54">
        <f t="shared" si="1"/>
        <v>95.685</v>
      </c>
      <c r="G20" s="54">
        <f t="shared" si="1"/>
        <v>77.85</v>
      </c>
      <c r="H20" s="55">
        <f t="shared" si="1"/>
        <v>0</v>
      </c>
      <c r="I20" s="54">
        <f t="shared" si="1"/>
        <v>0</v>
      </c>
      <c r="J20" s="37">
        <f t="shared" si="1"/>
        <v>347.23499999999996</v>
      </c>
    </row>
    <row r="21" spans="2:10" ht="13.5" thickBot="1">
      <c r="B21" s="19"/>
      <c r="C21" s="20"/>
      <c r="D21" s="21"/>
      <c r="E21" s="22"/>
      <c r="F21" s="20"/>
      <c r="G21" s="20"/>
      <c r="H21" s="23"/>
      <c r="I21" s="20"/>
      <c r="J21" s="24"/>
    </row>
    <row r="23" ht="12.75">
      <c r="B23" s="1" t="s">
        <v>94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9" bottom="0.56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expenses 2009-10 Q2</dc:title>
  <dc:subject/>
  <dc:creator>Office of Rail Regulation</dc:creator>
  <cp:keywords/>
  <dc:description/>
  <cp:lastModifiedBy>pangeriz-santos</cp:lastModifiedBy>
  <cp:lastPrinted>2009-10-23T07:54:54Z</cp:lastPrinted>
  <dcterms:created xsi:type="dcterms:W3CDTF">2009-08-06T14:53:42Z</dcterms:created>
  <dcterms:modified xsi:type="dcterms:W3CDTF">2010-07-15T10:44:42Z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